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R\3 PPP\PRP RESEARCH AND EVALUATION\RESEARCH PROGRAM\Queensland Sport, Exercise and Recreation Survey - Children (QSERSC)\Topline Report Open Data\Published Topline report\"/>
    </mc:Choice>
  </mc:AlternateContent>
  <bookViews>
    <workbookView xWindow="0" yWindow="0" windowWidth="27450" windowHeight="11390"/>
  </bookViews>
  <sheets>
    <sheet name="Introduction_QSERSC" sheetId="2" r:id="rId1"/>
    <sheet name="Sport and Recreation Regions" sheetId="4" r:id="rId2"/>
    <sheet name="List of Tables" sheetId="80" r:id="rId3"/>
    <sheet name="Table 7" sheetId="12" r:id="rId4"/>
    <sheet name="Table 8" sheetId="13" r:id="rId5"/>
    <sheet name="Table 9" sheetId="14" r:id="rId6"/>
    <sheet name="Table 10" sheetId="15" r:id="rId7"/>
    <sheet name="Table 11" sheetId="16" r:id="rId8"/>
    <sheet name="Table 12" sheetId="17" r:id="rId9"/>
    <sheet name="Table 13" sheetId="18" r:id="rId10"/>
    <sheet name="Table 14" sheetId="19" r:id="rId11"/>
    <sheet name="Table 15" sheetId="20" r:id="rId12"/>
    <sheet name="Table 19" sheetId="25" r:id="rId13"/>
    <sheet name="Table 23" sheetId="6" r:id="rId14"/>
    <sheet name="Table 24" sheetId="7" r:id="rId15"/>
    <sheet name="Table 25" sheetId="10" r:id="rId16"/>
    <sheet name="Table 26" sheetId="11" r:id="rId17"/>
    <sheet name="Table 55" sheetId="44" r:id="rId18"/>
    <sheet name="Table 56" sheetId="45" r:id="rId19"/>
    <sheet name="Table 57" sheetId="46" r:id="rId20"/>
    <sheet name="Table 58" sheetId="47" r:id="rId21"/>
    <sheet name="Table 59" sheetId="48" r:id="rId22"/>
    <sheet name="Table 60" sheetId="49" r:id="rId23"/>
    <sheet name="Table 61" sheetId="50" r:id="rId24"/>
    <sheet name="Table 62" sheetId="51" r:id="rId25"/>
    <sheet name="Table 63" sheetId="52" r:id="rId26"/>
    <sheet name="Table 64" sheetId="53" r:id="rId27"/>
    <sheet name="Table 65" sheetId="54" r:id="rId28"/>
    <sheet name="Table 66" sheetId="55" r:id="rId29"/>
    <sheet name="Table 67" sheetId="56" r:id="rId30"/>
    <sheet name="Table 68" sheetId="57" r:id="rId31"/>
    <sheet name="Table 69" sheetId="58" r:id="rId32"/>
    <sheet name="Table 70" sheetId="59" r:id="rId33"/>
    <sheet name="Table 71" sheetId="60" r:id="rId34"/>
    <sheet name="Table 72" sheetId="61" r:id="rId35"/>
    <sheet name="Table 73" sheetId="62" r:id="rId36"/>
    <sheet name="Table 74" sheetId="63" r:id="rId37"/>
    <sheet name="Table 79" sheetId="42" r:id="rId38"/>
    <sheet name="Table 80" sheetId="43" r:id="rId39"/>
    <sheet name="Table 81" sheetId="64" r:id="rId40"/>
    <sheet name="Table 82" sheetId="65" r:id="rId41"/>
    <sheet name="Table 83" sheetId="66" r:id="rId42"/>
    <sheet name="Table 84" sheetId="67" r:id="rId43"/>
    <sheet name="Table 85" sheetId="69" r:id="rId44"/>
    <sheet name="Table 86" sheetId="68" r:id="rId45"/>
    <sheet name="Table 87" sheetId="70" r:id="rId46"/>
    <sheet name="Table 88" sheetId="71" r:id="rId47"/>
    <sheet name="Table 89" sheetId="72" r:id="rId48"/>
    <sheet name="Table 90" sheetId="73" r:id="rId49"/>
    <sheet name="Table 91" sheetId="75" r:id="rId50"/>
    <sheet name="Table 92" sheetId="74" r:id="rId51"/>
    <sheet name="Table 93" sheetId="76" r:id="rId52"/>
    <sheet name="Table 94" sheetId="77" r:id="rId53"/>
    <sheet name="Table 95" sheetId="78" r:id="rId54"/>
    <sheet name="Table 96" sheetId="79" r:id="rId55"/>
    <sheet name="Table 103" sheetId="21" r:id="rId56"/>
    <sheet name="Table 104" sheetId="23" r:id="rId57"/>
    <sheet name="Tables 105 &amp; 106" sheetId="22" r:id="rId58"/>
    <sheet name="Table 108" sheetId="24" r:id="rId59"/>
    <sheet name="Table 109" sheetId="27" r:id="rId60"/>
    <sheet name="Tables 110 &amp; 111" sheetId="28" r:id="rId61"/>
    <sheet name="Table 112" sheetId="29" r:id="rId62"/>
    <sheet name="Table 113" sheetId="30" r:id="rId63"/>
    <sheet name="Table 114" sheetId="31" r:id="rId64"/>
    <sheet name="Table 115" sheetId="32" r:id="rId65"/>
    <sheet name="Table 116" sheetId="33" r:id="rId66"/>
    <sheet name="Table 117" sheetId="34" r:id="rId67"/>
    <sheet name="Table 118" sheetId="35" r:id="rId68"/>
    <sheet name="Table 119" sheetId="36" r:id="rId69"/>
    <sheet name="Table 123" sheetId="37" r:id="rId70"/>
    <sheet name="Table 124" sheetId="38" r:id="rId71"/>
    <sheet name="Table 125" sheetId="39" r:id="rId72"/>
    <sheet name="Table 126" sheetId="40" r:id="rId73"/>
    <sheet name="Table 127" sheetId="41" r:id="rId74"/>
  </sheets>
  <definedNames>
    <definedName name="_Ref11661492" localSheetId="45">'Table 87'!$A$1</definedName>
    <definedName name="_Ref11750161" localSheetId="42">'Table 84'!$A$1</definedName>
    <definedName name="_Ref11752466" localSheetId="54">'Table 96'!$A$1</definedName>
    <definedName name="_Ref11766063" localSheetId="4">'Table 8'!$A$1</definedName>
    <definedName name="_Ref11766420" localSheetId="8">'Table 12'!$A$1</definedName>
    <definedName name="_Ref11766593" localSheetId="17">'Table 55'!$A$1</definedName>
    <definedName name="_Ref11766676" localSheetId="24">'Table 62'!$A$1</definedName>
    <definedName name="_Ref11767116" localSheetId="49">'Table 91'!$A$1</definedName>
    <definedName name="_Ref11767154" localSheetId="50">'Table 92'!$A$1</definedName>
    <definedName name="_Ref11767228" localSheetId="52">'Table 94'!$A$1</definedName>
    <definedName name="_Ref12609444" localSheetId="26">'Table 64'!$A$1</definedName>
    <definedName name="_Ref17368219" localSheetId="14">'Table 24'!$A$1</definedName>
    <definedName name="_Ref17372239" localSheetId="15">'Table 25'!$A$1</definedName>
    <definedName name="_Ref17373513" localSheetId="16">'Table 26'!$A$1</definedName>
    <definedName name="_Ref17724702" localSheetId="55">'Table 103'!$A$1</definedName>
    <definedName name="_Ref17724865" localSheetId="57">'Tables 105 &amp; 106'!$A$1</definedName>
    <definedName name="_Ref17724998" localSheetId="57">'Tables 105 &amp; 106'!$A$1</definedName>
    <definedName name="_Ref17725010" localSheetId="57">'Tables 105 &amp; 106'!#REF!</definedName>
    <definedName name="_Ref17725148" localSheetId="58">'Table 108'!$A$1</definedName>
    <definedName name="_Ref17725290" localSheetId="59">'Table 109'!$A$1</definedName>
    <definedName name="_Ref17725447" localSheetId="60">'Tables 110 &amp; 111'!$A$1</definedName>
    <definedName name="_Ref17725907" localSheetId="61">'Table 112'!$A$1</definedName>
    <definedName name="_Ref17728141" localSheetId="63">'Table 114'!$A$1</definedName>
    <definedName name="_Ref17728541" localSheetId="64">'Table 115'!$A$1</definedName>
    <definedName name="_Ref17728570" localSheetId="65">'Table 116'!$A$1</definedName>
    <definedName name="_Ref17728804" localSheetId="66">'Table 117'!$A$1</definedName>
    <definedName name="_Ref17728925" localSheetId="70">'Table 124'!$A$1</definedName>
    <definedName name="_Ref17729861" localSheetId="71">'Table 125'!$A$1</definedName>
    <definedName name="_Ref17729915" localSheetId="72">'Table 126'!$A$1</definedName>
    <definedName name="_Ref17729990" localSheetId="73">'Table 127'!$A$1</definedName>
    <definedName name="_Ref17796684" localSheetId="67">'Table 118'!$A$1</definedName>
    <definedName name="_Ref17806812" localSheetId="6">'Table 10'!$A$1</definedName>
    <definedName name="_Ref17807371" localSheetId="13">'Table 23'!$A$1</definedName>
    <definedName name="_Ref17807758" localSheetId="68">'Table 119'!$A$1</definedName>
    <definedName name="_Ref17807924" localSheetId="43">'Table 85'!$A$1</definedName>
    <definedName name="_Ref17807988" localSheetId="46">'Table 88'!$A$1</definedName>
    <definedName name="_Ref18312704" localSheetId="3">'Table 7'!$A$1</definedName>
    <definedName name="_Ref18313974" localSheetId="51">'Table 93'!$A$1</definedName>
    <definedName name="_Ref22135677" localSheetId="37">'Table 79'!$A$1</definedName>
    <definedName name="_Ref22135759" localSheetId="38">'Table 80'!$A$1</definedName>
    <definedName name="_Ref8128810" localSheetId="11">'Table 15'!$A$1</definedName>
    <definedName name="_Ref8285761" localSheetId="12">'Table 19'!$A$1</definedName>
    <definedName name="_Ref8643880" localSheetId="7">'Table 11'!$A$1</definedName>
    <definedName name="_Ref8914535" localSheetId="18">'Table 56'!$A$1</definedName>
    <definedName name="_Ref8927927" localSheetId="20">'Table 58'!$A$1</definedName>
    <definedName name="_Ref9004642" localSheetId="23">'Table 61'!$A$1</definedName>
    <definedName name="_Ref9071220" localSheetId="25">'Table 63'!$A$1</definedName>
    <definedName name="_Ref9086419" localSheetId="27">'Table 65'!$A$1</definedName>
    <definedName name="_Ref9087395" localSheetId="28">'Table 66'!$A$1</definedName>
    <definedName name="_Ref9092101" localSheetId="29">'Table 67'!$A$1</definedName>
    <definedName name="_Ref9163689" localSheetId="30">'Table 68'!$A$1</definedName>
    <definedName name="_Ref9190771" localSheetId="34">'Table 72'!$A$1</definedName>
    <definedName name="_Ref9507556" localSheetId="5">'Table 9'!$B$1</definedName>
    <definedName name="_Ref9511229" localSheetId="9">'Table 13'!$A$1</definedName>
    <definedName name="_Ref9511436" localSheetId="10">'Table 14'!$A$1</definedName>
    <definedName name="_Ref9514325" localSheetId="39">'Table 81'!$A$1</definedName>
    <definedName name="_Ref9514348" localSheetId="40">'Table 82'!$A$1</definedName>
    <definedName name="_Ref9514368" localSheetId="41">'Table 83'!$A$1</definedName>
    <definedName name="_Ref9520245" localSheetId="44">'Table 86'!$A$1</definedName>
    <definedName name="_Ref9520307" localSheetId="47">'Table 89'!$A$1</definedName>
    <definedName name="_Ref9520504" localSheetId="48">'Table 90'!$A$1</definedName>
    <definedName name="_Ref9586784" localSheetId="19">'Table 57'!$A$1</definedName>
    <definedName name="_Ref9587451" localSheetId="22">'Table 60'!$A$1</definedName>
    <definedName name="_Ref9682527" localSheetId="31">'Table 69'!$A$1</definedName>
    <definedName name="_Ref9685209" localSheetId="32">'Table 70'!$A$1</definedName>
    <definedName name="_Ref9688243" localSheetId="33">'Table 71'!$A$1</definedName>
    <definedName name="_Ref9763488" localSheetId="35">'Table 73'!$A$1</definedName>
    <definedName name="_Ref9764255" localSheetId="36">'Table 74'!$A$1</definedName>
    <definedName name="_Ref9932192" localSheetId="21">'Table 59'!$A$1</definedName>
    <definedName name="_Ref9958127" localSheetId="53">'Table 95'!$A$1</definedName>
    <definedName name="_Toc11764603" localSheetId="62">'Table 113'!$A$1</definedName>
    <definedName name="_Toc22114619" localSheetId="69">'Table 123'!$A$1</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7" i="80" l="1"/>
  <c r="A72" i="80"/>
  <c r="A71" i="80"/>
  <c r="A70" i="80"/>
  <c r="A69" i="80"/>
  <c r="A68" i="80"/>
  <c r="A67" i="80"/>
  <c r="A66" i="80"/>
  <c r="A65" i="80"/>
  <c r="A64" i="80"/>
  <c r="A63" i="80"/>
  <c r="A62" i="80"/>
  <c r="A61" i="80"/>
  <c r="A60" i="80"/>
  <c r="A59" i="80"/>
  <c r="A58" i="80"/>
  <c r="A56" i="80"/>
  <c r="A54" i="80"/>
  <c r="A53" i="80"/>
  <c r="A52" i="80"/>
  <c r="A51" i="80"/>
  <c r="A50" i="80"/>
  <c r="A49" i="80"/>
  <c r="A48" i="80"/>
  <c r="A47" i="80"/>
  <c r="A46" i="80"/>
  <c r="A45" i="80"/>
  <c r="A44" i="80"/>
  <c r="A43" i="80"/>
  <c r="A42" i="80"/>
  <c r="A41" i="80"/>
  <c r="A40" i="80"/>
  <c r="A39" i="80"/>
  <c r="A38" i="80"/>
  <c r="A37" i="80"/>
  <c r="A36" i="80"/>
  <c r="A35" i="80"/>
  <c r="A34" i="80"/>
  <c r="A33" i="80"/>
  <c r="A32" i="80"/>
  <c r="A31" i="80"/>
  <c r="A30" i="80"/>
  <c r="A29" i="80"/>
  <c r="A28" i="80"/>
  <c r="A27" i="80"/>
  <c r="A26" i="80"/>
  <c r="A25" i="80"/>
  <c r="A24" i="80"/>
  <c r="A23" i="80"/>
  <c r="A22" i="80"/>
  <c r="A21" i="80"/>
  <c r="A20" i="80"/>
  <c r="A19" i="80"/>
  <c r="A18" i="80"/>
  <c r="A17" i="80"/>
  <c r="A16" i="80"/>
  <c r="A15" i="80"/>
  <c r="A14" i="80"/>
  <c r="A13" i="80"/>
  <c r="A12" i="80"/>
  <c r="A11" i="80"/>
  <c r="A10" i="80"/>
  <c r="A9" i="80"/>
  <c r="A8" i="80"/>
  <c r="A7" i="80"/>
  <c r="A6" i="80"/>
  <c r="A5" i="80"/>
  <c r="A3" i="80"/>
  <c r="A2" i="80"/>
</calcChain>
</file>

<file path=xl/sharedStrings.xml><?xml version="1.0" encoding="utf-8"?>
<sst xmlns="http://schemas.openxmlformats.org/spreadsheetml/2006/main" count="6685" uniqueCount="1380">
  <si>
    <t>Cairns</t>
  </si>
  <si>
    <t>Cassowary Coast</t>
  </si>
  <si>
    <t>Tablelands</t>
  </si>
  <si>
    <t>Mareeba</t>
  </si>
  <si>
    <t>Douglas</t>
  </si>
  <si>
    <t>Torres Strait</t>
  </si>
  <si>
    <t>Cook</t>
  </si>
  <si>
    <t xml:space="preserve">Torres </t>
  </si>
  <si>
    <t>Weipa</t>
  </si>
  <si>
    <t>Northern Peninsula Area</t>
  </si>
  <si>
    <t>Far North</t>
  </si>
  <si>
    <t>Yarrabah</t>
  </si>
  <si>
    <t>Carpentaria</t>
  </si>
  <si>
    <t>Doomadgee</t>
  </si>
  <si>
    <t>Aurukun</t>
  </si>
  <si>
    <t>Mornington</t>
  </si>
  <si>
    <t>Hope Vale</t>
  </si>
  <si>
    <t>Napranum</t>
  </si>
  <si>
    <t>Kowanyama</t>
  </si>
  <si>
    <t>Pormpuraaw</t>
  </si>
  <si>
    <t>Etheridge</t>
  </si>
  <si>
    <t>Lockhart River</t>
  </si>
  <si>
    <t>Burke</t>
  </si>
  <si>
    <t>Mapoon</t>
  </si>
  <si>
    <t>Wujal Wujal</t>
  </si>
  <si>
    <t>Croydon</t>
  </si>
  <si>
    <t>North</t>
  </si>
  <si>
    <t>Townsville</t>
  </si>
  <si>
    <t>Mackay</t>
  </si>
  <si>
    <t>Rockhampton</t>
  </si>
  <si>
    <t>Gladstone</t>
  </si>
  <si>
    <t>Livingstone</t>
  </si>
  <si>
    <t>Whitsunday</t>
  </si>
  <si>
    <t>Central Highlands</t>
  </si>
  <si>
    <t>Isaac</t>
  </si>
  <si>
    <t>Mount Isa</t>
  </si>
  <si>
    <t>Burdekin</t>
  </si>
  <si>
    <t>Banana</t>
  </si>
  <si>
    <t>Charters Towers</t>
  </si>
  <si>
    <t>Hinchinbrook</t>
  </si>
  <si>
    <t>Longreach</t>
  </si>
  <si>
    <t>Cloncurry</t>
  </si>
  <si>
    <t>Barcaldine</t>
  </si>
  <si>
    <t>Palm Island</t>
  </si>
  <si>
    <t>Flinders</t>
  </si>
  <si>
    <t>Winton</t>
  </si>
  <si>
    <t>Woorabinda</t>
  </si>
  <si>
    <t>McKinlay</t>
  </si>
  <si>
    <t>Richmond</t>
  </si>
  <si>
    <t>Boulia</t>
  </si>
  <si>
    <t>South West</t>
  </si>
  <si>
    <t>Toowoomba</t>
  </si>
  <si>
    <t>Fraser Coast</t>
  </si>
  <si>
    <t>Bundaberg</t>
  </si>
  <si>
    <t>Gympie</t>
  </si>
  <si>
    <t>Scenic Rim</t>
  </si>
  <si>
    <t>Lockyer Valley</t>
  </si>
  <si>
    <t>Southern Downs</t>
  </si>
  <si>
    <t>Western Downs</t>
  </si>
  <si>
    <t>South Burnett</t>
  </si>
  <si>
    <t>Somerset</t>
  </si>
  <si>
    <t>Maranoa</t>
  </si>
  <si>
    <t>Goondiwindi</t>
  </si>
  <si>
    <t>North Burnett</t>
  </si>
  <si>
    <t>Balonne</t>
  </si>
  <si>
    <t>Murweh</t>
  </si>
  <si>
    <t>Blackall-Tambo</t>
  </si>
  <si>
    <t>Paroo</t>
  </si>
  <si>
    <t>Cherbourg</t>
  </si>
  <si>
    <t>Quilpie</t>
  </si>
  <si>
    <t>Bulloo</t>
  </si>
  <si>
    <t>Diamantina</t>
  </si>
  <si>
    <t>Barcoo</t>
  </si>
  <si>
    <t>North Coast</t>
  </si>
  <si>
    <t>Brisbane suburbs north of Brisbane River</t>
  </si>
  <si>
    <t>South Coast</t>
  </si>
  <si>
    <t>Brisbane suburbs south of Brisbane River</t>
  </si>
  <si>
    <t>Gold Coast</t>
  </si>
  <si>
    <t>Logan</t>
  </si>
  <si>
    <t>Redland</t>
  </si>
  <si>
    <t xml:space="preserve">Local Governments Areas 
</t>
  </si>
  <si>
    <t xml:space="preserve">Local Governments Areas or
suburbs </t>
  </si>
  <si>
    <t>Moreton Bay</t>
  </si>
  <si>
    <t>Ipswich</t>
  </si>
  <si>
    <t>Sunshine Coast</t>
  </si>
  <si>
    <t>Noosa</t>
  </si>
  <si>
    <t>Sport and Recreation, 
Department of Housing and Public Works, 
Queensland Government -Service Areas - (Regions)</t>
  </si>
  <si>
    <t>Daily, Weekly or Less than weekly</t>
  </si>
  <si>
    <t>physical activity participation during the past 12 months</t>
  </si>
  <si>
    <t>%</t>
  </si>
  <si>
    <t>SE</t>
  </si>
  <si>
    <t>LCL</t>
  </si>
  <si>
    <t>UCL</t>
  </si>
  <si>
    <t>All activities (N=5,273)</t>
  </si>
  <si>
    <t>Less than weekly</t>
  </si>
  <si>
    <t>Weekly</t>
  </si>
  <si>
    <t>Daily</t>
  </si>
  <si>
    <t>Active transport (N=5,253)</t>
  </si>
  <si>
    <t>Cycling or scootering (N=5,252)</t>
  </si>
  <si>
    <t>Walking (N=5,253)</t>
  </si>
  <si>
    <t>General exercise or fitness activities (N=5,264)</t>
  </si>
  <si>
    <t>Sport (N=5,239)</t>
  </si>
  <si>
    <t>Recreational activities (N=5,268)</t>
  </si>
  <si>
    <t>Active play (N=5,273)</t>
  </si>
  <si>
    <t>Chores or work involving physical activity (N=5,273)</t>
  </si>
  <si>
    <t>Question: How often did (Child) participate in (ACTIVITY) during the past 12 months? (Base: All parents/carers with</t>
  </si>
  <si>
    <t>for frequency of participation) (Though children participating who did more than 12 activities may have their data excluded</t>
  </si>
  <si>
    <t>from the analysis, if that activity was not randomly selected for frequency data) (as a maximum of 12 activities were rated).</t>
  </si>
  <si>
    <t>Table 23. Overall prevalence of Daily, Weekly or Less than weekly physical activity based on population wide prevalence estimates (based on all children 5 to 17 years including non–participants) – Overall results (December 2018–April 2019)</t>
  </si>
  <si>
    <t>a child aged 5 to 17 years - Children not participating are included in this analysis to generate a population wide estimate</t>
  </si>
  <si>
    <t>Daily, Weekly or</t>
  </si>
  <si>
    <t>physical activity participation during</t>
  </si>
  <si>
    <t>the past 12 months</t>
  </si>
  <si>
    <t>5–8yrs</t>
  </si>
  <si>
    <t>9–11yrs</t>
  </si>
  <si>
    <t>12–14yrs</t>
  </si>
  <si>
    <t>15–17yrs</t>
  </si>
  <si>
    <t>Cycling and scootering (N=5,252)</t>
  </si>
  <si>
    <t>General exercise and fitness (N=5,264)</t>
  </si>
  <si>
    <t>Question: How often did (Child) participate in (ACTIVITY) during the past 12 months? (Base: All parents/carers with a child aged 5 to 17 years – Children not participating are included in this analysis to generate a population wide estimate for frequency of participation) (Though children participating who did more than 12 activities may have their data excluded from the analysis, if that activity was not randomly selected for frequency data) (as a maximum of 12 activities were rated).</t>
  </si>
  <si>
    <t>Table 24. Overall prevalence of Daily, Weekly or Less than weekly physical activity based on population wide prevalence estimates (based on all children 5 to 17 years including non–participants) – Results by age (December 2018–April 2019)</t>
  </si>
  <si>
    <t>Table 25. Overall prevalence of Daily, Weekly or Less than weekly physical activity based on population wide prevalence estimates (based on all children 5 to 17 years including non–participants) – Results by gender (December 2018–April 2019)</t>
  </si>
  <si>
    <t>physical activity participation</t>
  </si>
  <si>
    <t>during the past 12 months</t>
  </si>
  <si>
    <t>Boys</t>
  </si>
  <si>
    <t>Girls</t>
  </si>
  <si>
    <t>Daily, Weekly or Less than weekly physical activity participation during the past 12 months</t>
  </si>
  <si>
    <t>Question: How often did (Child) participate in (ACTIVITY) during the past 12 months? (Base: All parents/carers with a child aged 5 to 17 years – Children not participating are included in this analysis to generate a population wide estimate for frequency of participation) (Though children participating who did more than 12 activities may have their data excluded from the analysis, if that activity was not randomly selected for frequency data) (as a maximum of 12 activities were rated)</t>
  </si>
  <si>
    <t>Table 26. Overall prevalence of Daily, Weekly or Less than weekly physical activity based on population wide prevalence estimates (based on all children 5 to 17 years including non–participants) – Results by region (December 2018–April 2019)</t>
  </si>
  <si>
    <t>Type of activity children participated</t>
  </si>
  <si>
    <t>in during the past 12 months</t>
  </si>
  <si>
    <t>All activities – except (Active play and Chores or work involving physical activity)</t>
  </si>
  <si>
    <t>Participated in the past 12 months</t>
  </si>
  <si>
    <t>All activities – except (Active play, Active transport and Chores or work involving physical activity)</t>
  </si>
  <si>
    <t>Active transport</t>
  </si>
  <si>
    <t>Cycling and scootering</t>
  </si>
  <si>
    <t>Walking</t>
  </si>
  <si>
    <t>General exercise and fitness</t>
  </si>
  <si>
    <t>Sport</t>
  </si>
  <si>
    <t>Recreational activities</t>
  </si>
  <si>
    <t>Active play</t>
  </si>
  <si>
    <t>Chores or work involving physical activity</t>
  </si>
  <si>
    <t>Table 7. Past year prevalence of participation in physical activities for sport, exercise or recreation outside school hours for Queensland children aged 5 to 17 - Overall Results (N=5273, December 2018–April 2019)</t>
  </si>
  <si>
    <t>Question: During the past 12 months, did (Child) participate in any physical activities for sport, exercise or recreation outside school hours? (Base: All parents/carers with a child aged 5 to 17 years)</t>
  </si>
  <si>
    <t>Type of activity</t>
  </si>
  <si>
    <t>5–8 years</t>
  </si>
  <si>
    <t>9–11 years</t>
  </si>
  <si>
    <t>12–14 years</t>
  </si>
  <si>
    <t>15–17 years</t>
  </si>
  <si>
    <t>Table 8. Past year prevalence of participation in physical activities for sport, exercise or recreation outside school hours for Queensland children aged 5 to 17 – Results by age (N=5273, December 2018–April 2019)</t>
  </si>
  <si>
    <t>Table 9. Past year prevalence of participation in physical activities for sport, exercise or recreation outside school hours for Queensland children aged 5 to 17 – Results by gender (N=5273, December 2018–April 2019)</t>
  </si>
  <si>
    <t>Activities</t>
  </si>
  <si>
    <t xml:space="preserve">Walking </t>
  </si>
  <si>
    <t>Table 10. Past year prevalence of participation in physical activities for sport, exercise or recreation outside school hours for Queensland children aged 5 to 17 – Results by region (N=5273, December 2018–April 2019)</t>
  </si>
  <si>
    <t>Major types of activities</t>
  </si>
  <si>
    <t>N</t>
  </si>
  <si>
    <t>Mean times per annum</t>
  </si>
  <si>
    <t>All activities except (Active play and Chores or work involving physical activity)</t>
  </si>
  <si>
    <t>All activities except (Active play, Active transport and Chores or work involving physical activity)</t>
  </si>
  <si>
    <t>Table 11. Frequency of participation in major activities as a population wide prevalence estimate (based on all children 5 to 17 years including non–participants) – Overall results (December 2018–April 2019)</t>
  </si>
  <si>
    <t>5 to 8 years</t>
  </si>
  <si>
    <t>(N=1703–1710)</t>
  </si>
  <si>
    <t>9 to 11 years</t>
  </si>
  <si>
    <t>(N=1240–1249)</t>
  </si>
  <si>
    <t>12 to 14 years</t>
  </si>
  <si>
    <t>(N=1148–1155)</t>
  </si>
  <si>
    <t>15 to 17 years</t>
  </si>
  <si>
    <t>(N=1136–1159)</t>
  </si>
  <si>
    <t>Mean</t>
  </si>
  <si>
    <t>SE Mean</t>
  </si>
  <si>
    <t>All activities except Active play, Active chores or work</t>
  </si>
  <si>
    <t>All activities except Active play, Active chores or work, Active transport</t>
  </si>
  <si>
    <t>Question: How often did (Child) participate in (ACTIVITY) during the past 12 months? (Base: All parents/carers with a child aged 5 to 17 years – Children not participating are included in this analysis to generate a population wide estimate for frequency of participation) (Though children participating who did more than 12 activities may have their data excluded from the analysis, if that activity was not randomly selected for frequency data) (as a maximum of 12 activities were rated). For overall N by activity type, see Table 11.</t>
  </si>
  <si>
    <t>Table 12. Frequency of participation in major activities as a population wide prevalence estimate (based on all children 5 to 17 years including non–participants) – Results by age (December 2018–April 2019)</t>
  </si>
  <si>
    <t>Major types of</t>
  </si>
  <si>
    <t>activities</t>
  </si>
  <si>
    <t>All activities except (Active play and Chores and work involving physical activity)</t>
  </si>
  <si>
    <t>All activities except (Active play, Active transport and Chores and work involving physical activity)</t>
  </si>
  <si>
    <t>Table 13. Frequency of participation in major activities as a population wide prevalence estimate (based on all children 5 to 17 years including non–participants) – Results by gender (December 2018 to April 2019)</t>
  </si>
  <si>
    <t>Question: How often did (Child) participate in (ACTIVITY) during the past 12 months? (Base: All parents/carers with a child aged 5 to 17 years – Children not participating are included in this analysis to generate a population wide estimate for frequency of participation) (Though children participating who did more than 12 activities may have their data excluded from the analysis, if that activity was not randomly selected for frequency data) (as a maximum of 12 activities were rated). For overall N by activity type, see Table 11. N=2692=2713 for boys, N=2547–2560 for girls.</t>
  </si>
  <si>
    <t>(N=948–955)</t>
  </si>
  <si>
    <t>(N=950–956)</t>
  </si>
  <si>
    <t>(N=1200–1208)</t>
  </si>
  <si>
    <t>(N=1190–1199)</t>
  </si>
  <si>
    <t>Table 14. Frequency of participation in major activities as a population wide prevalence estimate (based on all children 5 to 17 years including non–participants) – Results by region (N=5273, December 2018–April 2019)</t>
  </si>
  <si>
    <t>Question: How often did (Child) participate in (ACTIVITY) during the past 12 months? (Base: All parents/carers with a child aged 5 to 17 years – Children not participating are included in this analysis to generate a population wide estimate for frequency of participation) (Though children participating who did more than 12 activities may have their data excluded from the analysis, if that activity was not randomly selected for frequency data) (as a maximum of 12 activities were rated). For overall N by activity type, see Table 11. N=948–955 for Far North, N=948–955 for North, N=950–956 for South West, N=1200–1208 for North Coast, N=1190–1199 for South Coast.</t>
  </si>
  <si>
    <t>Swimming – leisure (not laps)</t>
  </si>
  <si>
    <t>Cycling/bike riding – footpath/open spaces (not on road)</t>
  </si>
  <si>
    <t>Walking – active transport (e.g., to school, shops)</t>
  </si>
  <si>
    <t>Scooter riding – general</t>
  </si>
  <si>
    <t>Swimming – laps/sprints for fitness</t>
  </si>
  <si>
    <t>Walking – dog</t>
  </si>
  <si>
    <t>Walking – for exercise (exclude active transport to get somewhere)</t>
  </si>
  <si>
    <t>Football/soccer – outdoor (SOCCER)</t>
  </si>
  <si>
    <t>Cycling/bike riding – general riding</t>
  </si>
  <si>
    <t>Video games – Console–based physical activities (e.g., WiiFit, Xbox Kinect, Xbox 360, Playstation)</t>
  </si>
  <si>
    <t>Cycling/bike riding – active transport (e.g., to school)</t>
  </si>
  <si>
    <t>Running/jogging – outdoor general</t>
  </si>
  <si>
    <t>Walking – bush walking / hiking</t>
  </si>
  <si>
    <t>Netball – outdoor netball</t>
  </si>
  <si>
    <t>Basketball – other (exclude Aussie Hoops)</t>
  </si>
  <si>
    <t>Rugby league</t>
  </si>
  <si>
    <t>Cricket – outdoor</t>
  </si>
  <si>
    <t>Tennis – general (e.g., doubles, singles, practice tennis)</t>
  </si>
  <si>
    <t>Table 15. Participation in specific physical activities for sport, exercise or recreation outside school hours for Queensland children aged 5 to 17 – Overall results for the top 20 activities (N=5273, December 2018–April, 2019)</t>
  </si>
  <si>
    <t>Question: During the past 12 months, did (Child) participate in any physical activities for sport, exercise or recreation outside school hours? (Base: All parents/carers with a child aged 5 to 17 years) For all 200+ activities, refer Table 102 in Appendix F.</t>
  </si>
  <si>
    <t>No.</t>
  </si>
  <si>
    <t>Child age categories</t>
  </si>
  <si>
    <t>5–8yrs (N=1710)</t>
  </si>
  <si>
    <t>9–11yrs (N=1249)</t>
  </si>
  <si>
    <t>12–14yrs (N=1155)</t>
  </si>
  <si>
    <t>15–17yrs (N=1159)</t>
  </si>
  <si>
    <t>Abseiling</t>
  </si>
  <si>
    <t>Acrobatics</t>
  </si>
  <si>
    <t>Adventure racing</t>
  </si>
  <si>
    <t>Aqua aerobics / water aerobics</t>
  </si>
  <si>
    <t>Archery</t>
  </si>
  <si>
    <t>Athletics – track and field (general)</t>
  </si>
  <si>
    <t>Athletics – Little Athletics</t>
  </si>
  <si>
    <t>Badminton</t>
  </si>
  <si>
    <t>Baseball</t>
  </si>
  <si>
    <t>Basketball – Aussie Hoops</t>
  </si>
  <si>
    <t>Baton twirling</t>
  </si>
  <si>
    <t>Belly dancing</t>
  </si>
  <si>
    <t>Biathlon</t>
  </si>
  <si>
    <t>Billiards/snooker/pool</t>
  </si>
  <si>
    <t>Boating / powerboating / dinghy (engine)</t>
  </si>
  <si>
    <t>Bocce / boccia</t>
  </si>
  <si>
    <t>Bodyboarding / boogie boarding (exclude other surfing)</t>
  </si>
  <si>
    <t>Boot camp – gym/studio/indoor</t>
  </si>
  <si>
    <t>Boot camp – outdoor</t>
  </si>
  <si>
    <t>Bowling – ten pin bowling</t>
  </si>
  <si>
    <t>Bowls – indoor or carpet bowls</t>
  </si>
  <si>
    <t>Bowls – outside/lawn bowls</t>
  </si>
  <si>
    <t>Boxing – contact (hit person) (exclude fitness classes)</t>
  </si>
  <si>
    <t>Cheerleading</t>
  </si>
  <si>
    <t>Cricket – indoor</t>
  </si>
  <si>
    <t>Croquet</t>
  </si>
  <si>
    <t>Crossfit</t>
  </si>
  <si>
    <t>Cycling/bike riding – BMX (general riding)</t>
  </si>
  <si>
    <t>Cycling/bike riding – BMX at skate park</t>
  </si>
  <si>
    <t>Cycling/bike riding – BMX Freestyle</t>
  </si>
  <si>
    <t>Cycling/bike riding – Footpath/open spaces (not on road)</t>
  </si>
  <si>
    <t>Cycling/bike riding – mountain biking/On trails</t>
  </si>
  <si>
    <t>Cycling/bike riding – stationary exercise bike (exclude Spin fitness classes)</t>
  </si>
  <si>
    <t>Cycling/bike riding – on–road</t>
  </si>
  <si>
    <t>Cycling/bike riding – track or velodrome cycling</t>
  </si>
  <si>
    <t>Dancing – ballet</t>
  </si>
  <si>
    <t>Dancing – Ballroom dancing</t>
  </si>
  <si>
    <t>Dancing – Dancesport</t>
  </si>
  <si>
    <t>Dancing – Folk dancing (any nationality specific dancing)</t>
  </si>
  <si>
    <t>Dancing – Hip Hop dancing</t>
  </si>
  <si>
    <t>Dancing – jazz dancing</t>
  </si>
  <si>
    <t>Dancing – Latin dancin</t>
  </si>
  <si>
    <t>Dancing – line dancing</t>
  </si>
  <si>
    <t>Dancing – Modern dancing (exclude fitness classes)</t>
  </si>
  <si>
    <t>Dancing – pole dancing</t>
  </si>
  <si>
    <t>Dancing – tap dancing</t>
  </si>
  <si>
    <t>Dancing</t>
  </si>
  <si>
    <t>Diving – scuba diving / snorkelling</t>
  </si>
  <si>
    <t>Diving – springboard/platform in pool</t>
  </si>
  <si>
    <t>Dragon boat racing</t>
  </si>
  <si>
    <t>Duathlon</t>
  </si>
  <si>
    <t>Exercise at home – cardio (including exercise bikes, treadmill, dancing)</t>
  </si>
  <si>
    <t>Exercise at home – strength/core/weight training/pilates/yoga</t>
  </si>
  <si>
    <t>Fishing – recreational angling/fishing</t>
  </si>
  <si>
    <t>Fitness classes – aerobics/step (e.g., Body Attack, Step)</t>
  </si>
  <si>
    <t>Fitness classes – boxing or boxercise (non–contact – fitness only)</t>
  </si>
  <si>
    <t>Fitness classes – circuit training (e.g. F45, circuit class, mix of weights/cardio)</t>
  </si>
  <si>
    <t>Fitness classes – dancing (e.g., BodyJam, ShBam, Zumba)</t>
  </si>
  <si>
    <t>Fitness classes – martial arts/boxing/kick boxing/muay thai/MMA</t>
  </si>
  <si>
    <t>Fitness classes – other</t>
  </si>
  <si>
    <t>Fitness classes – Pilates mat</t>
  </si>
  <si>
    <t>Fitness classes – Pilates reformer</t>
  </si>
  <si>
    <t>Fitness classes – strength/core/resistance training (e.g., Body pump, CXWorx)</t>
  </si>
  <si>
    <t>Fitness classes – yoga (any yoga – including Bikram yoga)</t>
  </si>
  <si>
    <t>Fitness classes – yoga/Pilates (mix) (e.g. Body Balance)</t>
  </si>
  <si>
    <t>Flying disc / frisbee</t>
  </si>
  <si>
    <t>Football – AFL / Aussie Rules</t>
  </si>
  <si>
    <t>Football – Auskick</t>
  </si>
  <si>
    <t>Football – Gaelic football</t>
  </si>
  <si>
    <t>Football – gridiron/American Football</t>
  </si>
  <si>
    <t>Football – Oztag football</t>
  </si>
  <si>
    <t>Football – touch football</t>
  </si>
  <si>
    <t>Football/soccer – indoor (SOCCER)</t>
  </si>
  <si>
    <t>Futsal</t>
  </si>
  <si>
    <t>Geocaching</t>
  </si>
  <si>
    <t>Go–karting / gokarting</t>
  </si>
  <si>
    <t>Golf – driving range</t>
  </si>
  <si>
    <t>Golf – golf course</t>
  </si>
  <si>
    <t>Golf – mini golf / Putt Putt / putting practice</t>
  </si>
  <si>
    <t>Gym – cardio exercising (exclude fitness classes) (e.g., treadmill, crosstrainer)</t>
  </si>
  <si>
    <t>Gym – free weights exercising (exclude fitness classes) (e.g., dumbbells)</t>
  </si>
  <si>
    <t>Gym – weight machine exercising (exclude fitness classes)</t>
  </si>
  <si>
    <t>Gym – weight training for body building / body sculpting (exclude fitness classes)</t>
  </si>
  <si>
    <t>Gym – weight training for powerlifting (exclude fitness classes)</t>
  </si>
  <si>
    <t>Gymnastics – aerobic</t>
  </si>
  <si>
    <t>Gymnastics – artistic</t>
  </si>
  <si>
    <t>Gymnastics – rhythmic</t>
  </si>
  <si>
    <t>Gymnastics – trampolining (exclude backyard)</t>
  </si>
  <si>
    <t>Handball</t>
  </si>
  <si>
    <t>Hang gliding / gliding / paragliding / parachuting</t>
  </si>
  <si>
    <t>Hockey – ice hockey</t>
  </si>
  <si>
    <t>Hockey – indoor hockey</t>
  </si>
  <si>
    <t>Hockey – outdoor</t>
  </si>
  <si>
    <t>Hockey – underwater hockey</t>
  </si>
  <si>
    <t>Horses – equestrian / dressage / show jumping</t>
  </si>
  <si>
    <t>Horses – harness racing / horse racing</t>
  </si>
  <si>
    <t>Horses – horse riding /trail riding / Pony club(non–equestrian)</t>
  </si>
  <si>
    <t>Horses – polo / polocrosse</t>
  </si>
  <si>
    <t>Horses – rodeos / bull riding / bucking animals</t>
  </si>
  <si>
    <t>Ice/snow sports – skiing, snowboarding, ice skating (excluding ice hockey)</t>
  </si>
  <si>
    <t>Jet skiing</t>
  </si>
  <si>
    <t>Kayaking/ canoeing / paddling (exclude rafting, stand up paddleboard)</t>
  </si>
  <si>
    <t>Kindergym</t>
  </si>
  <si>
    <t>Kiteboarding / kitesurfing</t>
  </si>
  <si>
    <t>Lacrosse</t>
  </si>
  <si>
    <t>Marathon</t>
  </si>
  <si>
    <t>Marching</t>
  </si>
  <si>
    <t>Martial arts – Aikido</t>
  </si>
  <si>
    <t>Martial arts – Brazilian Jiu Jitsu (BJJ)</t>
  </si>
  <si>
    <t>Martial arts – fencing</t>
  </si>
  <si>
    <t>Martial arts – Hapkido</t>
  </si>
  <si>
    <t>Martial arts – Judo</t>
  </si>
  <si>
    <t>Martial arts – Jujitsu</t>
  </si>
  <si>
    <t>Martial arts – Karate</t>
  </si>
  <si>
    <t>Martial arts – Kendo</t>
  </si>
  <si>
    <t>Martial arts – kickboxing – contact</t>
  </si>
  <si>
    <t>Martial arts – Kung fu wushu (Kung Fu)</t>
  </si>
  <si>
    <t>Martial arts – Mixed martial arts / MMA</t>
  </si>
  <si>
    <t>Martial arts – Muay Thai</t>
  </si>
  <si>
    <t>Martial arts – other</t>
  </si>
  <si>
    <t>Martial arts – Taekwondo</t>
  </si>
  <si>
    <t>Martial arts – Tai Chi</t>
  </si>
  <si>
    <t>Martial arts – wrestling / grappling</t>
  </si>
  <si>
    <t>Modern pentathlon</t>
  </si>
  <si>
    <t>Motorbikes – motocross/freestyle motocross</t>
  </si>
  <si>
    <t>Motorbikes – motorbike racing</t>
  </si>
  <si>
    <t>Motorbikes – motorcycling (not on trials, but elsewhere)</t>
  </si>
  <si>
    <t>Motorbikes – trail biking / dirt biking / Peewee riding</t>
  </si>
  <si>
    <t>Motorsports – other (excluding motorbiking)</t>
  </si>
  <si>
    <t>Netball – indoor netball</t>
  </si>
  <si>
    <t>Obstacle courses – general (exclude Tough Mudder)</t>
  </si>
  <si>
    <t>Obstacle courses – ropes courses – Challenge ropes courses</t>
  </si>
  <si>
    <t>Obstacle courses – Tough mudder</t>
  </si>
  <si>
    <t>Orienteering/rogaining</t>
  </si>
  <si>
    <t>Parkour</t>
  </si>
  <si>
    <t>Personal training / PT – at a gym/studio</t>
  </si>
  <si>
    <t>Personal training / PT – at home (trainers/yours/other home)</t>
  </si>
  <si>
    <t>Personal training / PT – outdoors</t>
  </si>
  <si>
    <t>Racquet ball</t>
  </si>
  <si>
    <t>Recreational caving</t>
  </si>
  <si>
    <t>River rafting / rafting / white water rafting</t>
  </si>
  <si>
    <t>Rock climbing – outdoor</t>
  </si>
  <si>
    <t>Rock climbing – artificial/indoor rock climbing</t>
  </si>
  <si>
    <t>Roller skating – indoor</t>
  </si>
  <si>
    <t>Rollerblading – outdoor</t>
  </si>
  <si>
    <t>Rowing</t>
  </si>
  <si>
    <t>Rugby union</t>
  </si>
  <si>
    <t>Running/jogging – cross country</t>
  </si>
  <si>
    <t>Running/jogging – Parkrun</t>
  </si>
  <si>
    <t>Running/jogging – trail or bush (excluding cross–country)</t>
  </si>
  <si>
    <t>Running/jogging – treadmill at home (exclude gym)</t>
  </si>
  <si>
    <t>Running/jogging – active transport (e.g., to school, shops)</t>
  </si>
  <si>
    <t>Sailing</t>
  </si>
  <si>
    <t>Scooter riding – active transport (e.g., to school, shops)</t>
  </si>
  <si>
    <t>Shooting sports</t>
  </si>
  <si>
    <t>Skateboarding – general</t>
  </si>
  <si>
    <t>Skateboarding – active transport (e.g., to school, shops)</t>
  </si>
  <si>
    <t>Skating – artistic skating/artistic roller skating</t>
  </si>
  <si>
    <t>Skirmish / paintball / lasertag</t>
  </si>
  <si>
    <t>Softball</t>
  </si>
  <si>
    <t>Squash</t>
  </si>
  <si>
    <t>Stand up paddle boarding (SUP)</t>
  </si>
  <si>
    <t>Surf life saving sports – Nippers</t>
  </si>
  <si>
    <t>Surf lifesaving – general (excluding nippers)</t>
  </si>
  <si>
    <t>Surfing</t>
  </si>
  <si>
    <t>Swimming – synchronised swimming</t>
  </si>
  <si>
    <t>Tee ball</t>
  </si>
  <si>
    <t>Tennis – Cardio Tennis</t>
  </si>
  <si>
    <t>Tennis – Hot Shots tennis</t>
  </si>
  <si>
    <t>Tennis – Table tennis</t>
  </si>
  <si>
    <t>Tobogganing</t>
  </si>
  <si>
    <t>Triathlon</t>
  </si>
  <si>
    <t>Video games – console–based physical activities (e.g., WiiFit, Xbox Kinect, Xbox 360, Playstation)</t>
  </si>
  <si>
    <t>Volleyball – beach volleyball</t>
  </si>
  <si>
    <t>Volleyball – general</t>
  </si>
  <si>
    <t>Wakeboarding / kneeboarding</t>
  </si>
  <si>
    <t>Walking – race walking</t>
  </si>
  <si>
    <t>Walking – water walking/exercise</t>
  </si>
  <si>
    <t>Water polo</t>
  </si>
  <si>
    <t>Waterskiing</t>
  </si>
  <si>
    <t>Wind surfing</t>
  </si>
  <si>
    <t>Other – First other activity (up to 3 other activities could be reported)</t>
  </si>
  <si>
    <t>Other – Second other activity (up to 3 other activities could be reported)</t>
  </si>
  <si>
    <t>Other – Third other activity (up to 3 other activities could be reported)</t>
  </si>
  <si>
    <t>Other type of active transport</t>
  </si>
  <si>
    <t>None / nothing</t>
  </si>
  <si>
    <t>Table 103. Participation in physical activities for sport, exercise or recreation outside school hours during the past 12 months for Queensland children aged 5-17 years - Results by age for 200+ activities (N=5273, December 2018 – April 2019)</t>
  </si>
  <si>
    <t>Boys (N=2713)</t>
  </si>
  <si>
    <t>Girls (N=2560)</t>
  </si>
  <si>
    <t>Athletics – Track and field(general)</t>
  </si>
  <si>
    <t>Horses – horse riding /trail riding / Pony club (non–equestrian)</t>
  </si>
  <si>
    <t>Table 104. Participation in physical activities for sport, exercise or recreation outside school hours during the past 12 months for Queensland children aged 5-17 years - Results by gender for 200+ activities (N=5273, December 2018 – April 2019)</t>
  </si>
  <si>
    <t>Far North (N=955)</t>
  </si>
  <si>
    <t>North (N=955)</t>
  </si>
  <si>
    <t>South West (N=956)</t>
  </si>
  <si>
    <t>Billiards/Snooker/ Pool</t>
  </si>
  <si>
    <t xml:space="preserve">Dancing </t>
  </si>
  <si>
    <t xml:space="preserve">Fitness classes – other </t>
  </si>
  <si>
    <t>Golf – Golf course</t>
  </si>
  <si>
    <t xml:space="preserve">Martial arts – other </t>
  </si>
  <si>
    <t xml:space="preserve">Other type of active transport </t>
  </si>
  <si>
    <t>North Coast (N=1208)</t>
  </si>
  <si>
    <t>South Coast (N=1199)</t>
  </si>
  <si>
    <t>Tables 105 and 106 combined. Participation in physical activities for sport, exercise or recreation outside school hours during the past 12 months for Queensland children aged 5–17 years - Results by region for 200+ activities (N=5273, December 2018 – April 2019)</t>
  </si>
  <si>
    <t>Table 19. Mean frequency of participation of children 5 to 17 years in specific sport, exercise or recreation activities per annum – Overall results for the top 20 activities (Only activities with a minimum of N=40)</t>
  </si>
  <si>
    <t xml:space="preserve"> Activities</t>
  </si>
  <si>
    <t>Mean times pa</t>
  </si>
  <si>
    <t>Gym – cardio exercising (exclude fitness classes) (e.g., Treadmill, Cross trainer)</t>
  </si>
  <si>
    <t>Cycling/Bike riding - BMX at skate park</t>
  </si>
  <si>
    <r>
      <t>Note - Ns for mean frequency of activities</t>
    </r>
    <r>
      <rPr>
        <i/>
        <sz val="9"/>
        <color rgb="FF000000"/>
        <rFont val="Arial"/>
        <family val="2"/>
      </rPr>
      <t xml:space="preserve"> – It should be noted that there may be a small discrepancy between Ns for percentages and Ns for some frequency means. During interviews, interviewers reported that, in discussing frequency of participation, some respondents would suddenly recall a further activity their child took part in or occasionally change their mind on a response. This was then recorded as a frequency score and placed into a validation batch of surveys to call back respondents to re-confirm any discrepancies in data. While many were resolved, some respondents were not able to be recontacted to confirm the discrepancy. As such, data is presented as recorded in the survey.</t>
    </r>
  </si>
  <si>
    <t>Question: How often did (Child) participate in (ACTIVITY) during the past 12 months? (Base: Only parents/carers with a child aged 5 to 17 years reporting specific activities for their child) For all 200+ activities, refer Table 107 in Appendix F.</t>
  </si>
  <si>
    <t>Table 108. Mean frequency of participation in physical activities for sport, exercise or recreation outside school hours per annum for the past 12 months for Queensland children aged 5–17 years – Results by age for 200+ activities (N=5273, December 2018 – April 2019)</t>
  </si>
  <si>
    <t>*See footnote</t>
  </si>
  <si>
    <t>Child Age Categories</t>
  </si>
  <si>
    <t>–39.4</t>
  </si>
  <si>
    <t>–0.5</t>
  </si>
  <si>
    <t>–1</t>
  </si>
  <si>
    <t>–822.9</t>
  </si>
  <si>
    <t>–10</t>
  </si>
  <si>
    <t>–140.2</t>
  </si>
  <si>
    <t>–6.3</t>
  </si>
  <si>
    <t>–5.7</t>
  </si>
  <si>
    <t>–44.3</t>
  </si>
  <si>
    <t>–85.6</t>
  </si>
  <si>
    <t>–261.7</t>
  </si>
  <si>
    <t>–18.6</t>
  </si>
  <si>
    <t>–7.4</t>
  </si>
  <si>
    <t>–30.7</t>
  </si>
  <si>
    <t>–23</t>
  </si>
  <si>
    <t>–322.3</t>
  </si>
  <si>
    <t>–79.5</t>
  </si>
  <si>
    <t>–40.6</t>
  </si>
  <si>
    <t>–96.4</t>
  </si>
  <si>
    <t>–22.9</t>
  </si>
  <si>
    <t>–467.6</t>
  </si>
  <si>
    <t>–705.1</t>
  </si>
  <si>
    <t>–241.1</t>
  </si>
  <si>
    <t>–24.1</t>
  </si>
  <si>
    <t>–57.3</t>
  </si>
  <si>
    <t>–43</t>
  </si>
  <si>
    <t>–44.4</t>
  </si>
  <si>
    <t>–9.2</t>
  </si>
  <si>
    <t>–1708</t>
  </si>
  <si>
    <t>–174.8</t>
  </si>
  <si>
    <t>–11.3</t>
  </si>
  <si>
    <t>–382.3</t>
  </si>
  <si>
    <t>–45.1</t>
  </si>
  <si>
    <t>–120.9</t>
  </si>
  <si>
    <t>–12.8</t>
  </si>
  <si>
    <t>–5.9</t>
  </si>
  <si>
    <t>–88.3</t>
  </si>
  <si>
    <t>–86.4</t>
  </si>
  <si>
    <t>–486.2</t>
  </si>
  <si>
    <t>–1068</t>
  </si>
  <si>
    <t>–81</t>
  </si>
  <si>
    <t>–152.3</t>
  </si>
  <si>
    <t>–147</t>
  </si>
  <si>
    <t>–45.2</t>
  </si>
  <si>
    <t>–220.2</t>
  </si>
  <si>
    <t>–26.4</t>
  </si>
  <si>
    <t>–76.8</t>
  </si>
  <si>
    <t>–18.5</t>
  </si>
  <si>
    <t>–30.8</t>
  </si>
  <si>
    <t>–20.1</t>
  </si>
  <si>
    <t>–47.9</t>
  </si>
  <si>
    <t>–0.3</t>
  </si>
  <si>
    <t>–6</t>
  </si>
  <si>
    <t>–19.2</t>
  </si>
  <si>
    <t>–0.2</t>
  </si>
  <si>
    <t>–27.6</t>
  </si>
  <si>
    <t>–168.4</t>
  </si>
  <si>
    <t>–193.4</t>
  </si>
  <si>
    <t>–2.9</t>
  </si>
  <si>
    <t>–52.3</t>
  </si>
  <si>
    <t>–7422</t>
  </si>
  <si>
    <t>–72.5</t>
  </si>
  <si>
    <t>–214.7</t>
  </si>
  <si>
    <t>–32.5</t>
  </si>
  <si>
    <t>–127.2</t>
  </si>
  <si>
    <t>–307.5</t>
  </si>
  <si>
    <t>–29.5</t>
  </si>
  <si>
    <t>–19.1</t>
  </si>
  <si>
    <t>–108.9</t>
  </si>
  <si>
    <t>–332.5</t>
  </si>
  <si>
    <t>–348</t>
  </si>
  <si>
    <t>.</t>
  </si>
  <si>
    <t>–50.5</t>
  </si>
  <si>
    <t>–85.3</t>
  </si>
  <si>
    <t>–26.1</t>
  </si>
  <si>
    <t>–19.4</t>
  </si>
  <si>
    <t>–58.2</t>
  </si>
  <si>
    <t>–3.3</t>
  </si>
  <si>
    <t>–1031</t>
  </si>
  <si>
    <t>–66.8</t>
  </si>
  <si>
    <t>–26.5</t>
  </si>
  <si>
    <t>–0.1</t>
  </si>
  <si>
    <t>–1.3</t>
  </si>
  <si>
    <t>–1.5</t>
  </si>
  <si>
    <t>–38.6</t>
  </si>
  <si>
    <t>–3.2</t>
  </si>
  <si>
    <t>–1.2</t>
  </si>
  <si>
    <t>–0.4</t>
  </si>
  <si>
    <t>–55.2</t>
  </si>
  <si>
    <t>–1237</t>
  </si>
  <si>
    <t>–13.5</t>
  </si>
  <si>
    <t>–23.7</t>
  </si>
  <si>
    <t>–42.4</t>
  </si>
  <si>
    <t>–34.9</t>
  </si>
  <si>
    <t>–1045</t>
  </si>
  <si>
    <t>–28.4</t>
  </si>
  <si>
    <t>–4.8</t>
  </si>
  <si>
    <t>–27.3</t>
  </si>
  <si>
    <t>–1.8</t>
  </si>
  <si>
    <t>–3.7</t>
  </si>
  <si>
    <t>–5</t>
  </si>
  <si>
    <t>–65.9</t>
  </si>
  <si>
    <t>–218.7</t>
  </si>
  <si>
    <t>–42.8</t>
  </si>
  <si>
    <t>–1012</t>
  </si>
  <si>
    <t>–56.6</t>
  </si>
  <si>
    <t>–7.2</t>
  </si>
  <si>
    <t>–4.6</t>
  </si>
  <si>
    <t>–10.1</t>
  </si>
  <si>
    <t>–1358</t>
  </si>
  <si>
    <t>–226.5</t>
  </si>
  <si>
    <t>–112.5</t>
  </si>
  <si>
    <t>–2.2</t>
  </si>
  <si>
    <t>–39</t>
  </si>
  <si>
    <t>–176.3</t>
  </si>
  <si>
    <t>–38.3</t>
  </si>
  <si>
    <t>–8.2</t>
  </si>
  <si>
    <t>–82.1</t>
  </si>
  <si>
    <t>–168.7</t>
  </si>
  <si>
    <t>–12.3</t>
  </si>
  <si>
    <t>–647.6</t>
  </si>
  <si>
    <t>–5.6</t>
  </si>
  <si>
    <t>–4.9</t>
  </si>
  <si>
    <t>–176.8</t>
  </si>
  <si>
    <t>–31.5</t>
  </si>
  <si>
    <t>–7.3</t>
  </si>
  <si>
    <t>–144.2</t>
  </si>
  <si>
    <t>–168.5</t>
  </si>
  <si>
    <t>–222.4</t>
  </si>
  <si>
    <t>–44</t>
  </si>
  <si>
    <t>–380.8</t>
  </si>
  <si>
    <t>Question: How often did (Child) participate in (ACTIVITY) during the past 12 months? (Base: All parents/carers with a child aged 5 to 17 years – Children not participating are NOT included in this analysis (Though children participating who did more than 12 activities may have their data excluded from the analysis, if that activity was not randomly selected for frequency data) (as a maximum of 12 activities were rated).</t>
  </si>
  <si>
    <t>Child Gender</t>
  </si>
  <si>
    <t>–6.6</t>
  </si>
  <si>
    <t>–78.2</t>
  </si>
  <si>
    <t>–25.6</t>
  </si>
  <si>
    <t>–240.6</t>
  </si>
  <si>
    <t>–1502.8</t>
  </si>
  <si>
    <t>–38.7</t>
  </si>
  <si>
    <t>–786.9</t>
  </si>
  <si>
    <t>–545.9</t>
  </si>
  <si>
    <t>–2.1</t>
  </si>
  <si>
    <t>–90.3</t>
  </si>
  <si>
    <t>–147.9</t>
  </si>
  <si>
    <t>–22.2</t>
  </si>
  <si>
    <t>–61.9</t>
  </si>
  <si>
    <t>–988.3</t>
  </si>
  <si>
    <t>–26.9</t>
  </si>
  <si>
    <t>–5.2</t>
  </si>
  <si>
    <t>–7.8</t>
  </si>
  <si>
    <t>–71</t>
  </si>
  <si>
    <t>–2.3</t>
  </si>
  <si>
    <t>–249.5</t>
  </si>
  <si>
    <t>–23.6</t>
  </si>
  <si>
    <t>–33.5</t>
  </si>
  <si>
    <t>–173.7</t>
  </si>
  <si>
    <t>–10.7</t>
  </si>
  <si>
    <t>–54.7</t>
  </si>
  <si>
    <t>–909.2</t>
  </si>
  <si>
    <t>–518</t>
  </si>
  <si>
    <t>–99</t>
  </si>
  <si>
    <t>–1.6</t>
  </si>
  <si>
    <t>–1287.8</t>
  </si>
  <si>
    <t>–19.8</t>
  </si>
  <si>
    <t>–20.2</t>
  </si>
  <si>
    <t>–1.1</t>
  </si>
  <si>
    <t>–12.4</t>
  </si>
  <si>
    <t>–4.3</t>
  </si>
  <si>
    <t>–9.9</t>
  </si>
  <si>
    <t>–472.8</t>
  </si>
  <si>
    <t>–721.7</t>
  </si>
  <si>
    <t>–10.2</t>
  </si>
  <si>
    <t>–102.1</t>
  </si>
  <si>
    <t>–1.9</t>
  </si>
  <si>
    <t>–9.7</t>
  </si>
  <si>
    <t>–228</t>
  </si>
  <si>
    <t>–1.7</t>
  </si>
  <si>
    <t>–37.2</t>
  </si>
  <si>
    <t>–20</t>
  </si>
  <si>
    <t>–2.5</t>
  </si>
  <si>
    <t>–3.1</t>
  </si>
  <si>
    <t>Table 109. Mean frequency of participation in physical activities for sport, exercise or recreation outside school hours per annum for the past 12 months for Queensland children aged 5–17 years – Results by gender for 200+ activities (N=5273, December 2018 – April 2019)</t>
  </si>
  <si>
    <t>Region</t>
  </si>
  <si>
    <t>–235</t>
  </si>
  <si>
    <t>–5.1</t>
  </si>
  <si>
    <t>–25.9</t>
  </si>
  <si>
    <t>–14.1</t>
  </si>
  <si>
    <t>–198</t>
  </si>
  <si>
    <t>–74.1</t>
  </si>
  <si>
    <t>–95.4</t>
  </si>
  <si>
    <t>–79.9</t>
  </si>
  <si>
    <t>–1656</t>
  </si>
  <si>
    <t>–494</t>
  </si>
  <si>
    <t>–6.7</t>
  </si>
  <si>
    <t>–521</t>
  </si>
  <si>
    <t>–42.6</t>
  </si>
  <si>
    <t>–452</t>
  </si>
  <si>
    <t>–1904</t>
  </si>
  <si>
    <t>–644</t>
  </si>
  <si>
    <t>–127</t>
  </si>
  <si>
    <t>–220</t>
  </si>
  <si>
    <t>–13.4</t>
  </si>
  <si>
    <t>–33.1</t>
  </si>
  <si>
    <t>–19.7</t>
  </si>
  <si>
    <t>–185</t>
  </si>
  <si>
    <t>–175</t>
  </si>
  <si>
    <t>–62.1</t>
  </si>
  <si>
    <t>–35.2</t>
  </si>
  <si>
    <t>–390</t>
  </si>
  <si>
    <t>–101</t>
  </si>
  <si>
    <t>–456</t>
  </si>
  <si>
    <t>–7.6</t>
  </si>
  <si>
    <t>–890</t>
  </si>
  <si>
    <t>–41</t>
  </si>
  <si>
    <t>–231</t>
  </si>
  <si>
    <t>–22.8</t>
  </si>
  <si>
    <t>–696</t>
  </si>
  <si>
    <t>–15.6</t>
  </si>
  <si>
    <t>–18.2</t>
  </si>
  <si>
    <t>–5.3</t>
  </si>
  <si>
    <t>–55.8</t>
  </si>
  <si>
    <t>–1.4</t>
  </si>
  <si>
    <t>–415</t>
  </si>
  <si>
    <t>–328</t>
  </si>
  <si>
    <t>–75.5</t>
  </si>
  <si>
    <t>–46.5</t>
  </si>
  <si>
    <t>–1326</t>
  </si>
  <si>
    <t>–63.7</t>
  </si>
  <si>
    <t>–58.7</t>
  </si>
  <si>
    <t>–15.2</t>
  </si>
  <si>
    <t>–73.7</t>
  </si>
  <si>
    <t>–50.2</t>
  </si>
  <si>
    <t>–1422</t>
  </si>
  <si>
    <t>–8.1</t>
  </si>
  <si>
    <t>–0.6</t>
  </si>
  <si>
    <t>–5.4</t>
  </si>
  <si>
    <t>–11</t>
  </si>
  <si>
    <t>–307</t>
  </si>
  <si>
    <t>–11.5</t>
  </si>
  <si>
    <t>–75.4</t>
  </si>
  <si>
    <t>–1355</t>
  </si>
  <si>
    <t>–152</t>
  </si>
  <si>
    <t>–569</t>
  </si>
  <si>
    <t>–18.8</t>
  </si>
  <si>
    <t>–193</t>
  </si>
  <si>
    <t>–108</t>
  </si>
  <si>
    <t>–49.9</t>
  </si>
  <si>
    <t>–123</t>
  </si>
  <si>
    <t>–86.5</t>
  </si>
  <si>
    <t>–8.5</t>
  </si>
  <si>
    <t>–15.9</t>
  </si>
  <si>
    <t>–843</t>
  </si>
  <si>
    <t>–51</t>
  </si>
  <si>
    <t>–6.2</t>
  </si>
  <si>
    <t>–4.2</t>
  </si>
  <si>
    <t>–36.6</t>
  </si>
  <si>
    <t>–11.2</t>
  </si>
  <si>
    <t>–6.4</t>
  </si>
  <si>
    <t>–27.2</t>
  </si>
  <si>
    <t>–320</t>
  </si>
  <si>
    <t>–142</t>
  </si>
  <si>
    <t>–9.5</t>
  </si>
  <si>
    <t>–1558</t>
  </si>
  <si>
    <t>–203</t>
  </si>
  <si>
    <t>–71.4</t>
  </si>
  <si>
    <t>–566</t>
  </si>
  <si>
    <t>–11.8</t>
  </si>
  <si>
    <t>–10.5</t>
  </si>
  <si>
    <t>–1503</t>
  </si>
  <si>
    <t>–14.7</t>
  </si>
  <si>
    <t>–134</t>
  </si>
  <si>
    <t>–691</t>
  </si>
  <si>
    <t>–17.4</t>
  </si>
  <si>
    <t>–53.8</t>
  </si>
  <si>
    <t>–131</t>
  </si>
  <si>
    <t>–18.1</t>
  </si>
  <si>
    <t>–105</t>
  </si>
  <si>
    <t>–40</t>
  </si>
  <si>
    <t>–2358</t>
  </si>
  <si>
    <t>–199</t>
  </si>
  <si>
    <t>–720</t>
  </si>
  <si>
    <t>–35.4</t>
  </si>
  <si>
    <t>–17.8</t>
  </si>
  <si>
    <t>–12.5</t>
  </si>
  <si>
    <t>–65.2</t>
  </si>
  <si>
    <t>–45.9</t>
  </si>
  <si>
    <t>–31.8</t>
  </si>
  <si>
    <t>–8.9</t>
  </si>
  <si>
    <t>–37.6</t>
  </si>
  <si>
    <t>–78.6</t>
  </si>
  <si>
    <t>–254</t>
  </si>
  <si>
    <t>–3.4</t>
  </si>
  <si>
    <t>–125</t>
  </si>
  <si>
    <t>–879</t>
  </si>
  <si>
    <t>–512</t>
  </si>
  <si>
    <t>–90.4</t>
  </si>
  <si>
    <t>–201</t>
  </si>
  <si>
    <t>–29.7</t>
  </si>
  <si>
    <t>–18.9</t>
  </si>
  <si>
    <t>–631</t>
  </si>
  <si>
    <t>–1671</t>
  </si>
  <si>
    <t>–26</t>
  </si>
  <si>
    <t>–571</t>
  </si>
  <si>
    <t>–85.9</t>
  </si>
  <si>
    <t>–75.7</t>
  </si>
  <si>
    <t>–8</t>
  </si>
  <si>
    <t>–821</t>
  </si>
  <si>
    <t>–104</t>
  </si>
  <si>
    <t>–33</t>
  </si>
  <si>
    <t>–154</t>
  </si>
  <si>
    <t>–3.5</t>
  </si>
  <si>
    <t>–4.4</t>
  </si>
  <si>
    <t>–7.7</t>
  </si>
  <si>
    <t>–1214</t>
  </si>
  <si>
    <t>–19</t>
  </si>
  <si>
    <t>–0.8</t>
  </si>
  <si>
    <t>–37</t>
  </si>
  <si>
    <t>–14.2</t>
  </si>
  <si>
    <t>–9.4</t>
  </si>
  <si>
    <t>–207</t>
  </si>
  <si>
    <t>–62.5</t>
  </si>
  <si>
    <t>–337.1</t>
  </si>
  <si>
    <t>–241.6</t>
  </si>
  <si>
    <t>–138.4</t>
  </si>
  <si>
    <t>–189.9</t>
  </si>
  <si>
    <t>–61.7</t>
  </si>
  <si>
    <t>–15.5</t>
  </si>
  <si>
    <t>–72</t>
  </si>
  <si>
    <t>–120.3</t>
  </si>
  <si>
    <t>–172.9</t>
  </si>
  <si>
    <t>–6.8</t>
  </si>
  <si>
    <t>–323.9</t>
  </si>
  <si>
    <t>–175.4</t>
  </si>
  <si>
    <t>–81.9</t>
  </si>
  <si>
    <t>–24</t>
  </si>
  <si>
    <t>–25</t>
  </si>
  <si>
    <t>–47</t>
  </si>
  <si>
    <t>–429</t>
  </si>
  <si>
    <t>–366.5</t>
  </si>
  <si>
    <t>Question: In relation to the activity, how many minutes per session did (Child) do the activity on average? (e.g., twice per week for 60 minutes &gt; write 60 minutes) (Base: All parents/carers with a child aged 5 to 17 years reporting the activity in the top 3 most frequent activities)</t>
  </si>
  <si>
    <t>Table 112. Mean minutes per session of activity for Queensland children aged 5-7 years (N=5273, December 2018 – April 2019)</t>
  </si>
  <si>
    <t>Table 110 and 111 combined. Mean frequency of participation in physical activities for sport, exercise or recreation outside school hours per annum for the past 12 months for Queensland children aged 5-17 years - Results by region for 200+ activities (N=5273, December 2018 - April 2019)</t>
  </si>
  <si>
    <t>Table 113. Mean number of kilometres travelled to participate in physical activities outside of school hours for Queensland children aged 5–17 years (N=5273, December 2018 – April 2019)</t>
  </si>
  <si>
    <t>Activity</t>
  </si>
  <si>
    <t>–49.2</t>
  </si>
  <si>
    <t>–15</t>
  </si>
  <si>
    <t>–23.5</t>
  </si>
  <si>
    <t>–63.6</t>
  </si>
  <si>
    <t>–69.5</t>
  </si>
  <si>
    <t>–17.6</t>
  </si>
  <si>
    <t>–8.7</t>
  </si>
  <si>
    <t>–35.7</t>
  </si>
  <si>
    <t>–126.3</t>
  </si>
  <si>
    <t>–8.6</t>
  </si>
  <si>
    <t>–51.3</t>
  </si>
  <si>
    <t>–8.3</t>
  </si>
  <si>
    <t>–303.6</t>
  </si>
  <si>
    <t>–79</t>
  </si>
  <si>
    <t>–9.3</t>
  </si>
  <si>
    <t>–53.7</t>
  </si>
  <si>
    <t>–12</t>
  </si>
  <si>
    <t>–42.7</t>
  </si>
  <si>
    <t>–33.4</t>
  </si>
  <si>
    <t>–17.1</t>
  </si>
  <si>
    <t>–27.5</t>
  </si>
  <si>
    <t>–304.7</t>
  </si>
  <si>
    <t>–7.9</t>
  </si>
  <si>
    <t>–2.8</t>
  </si>
  <si>
    <t>Question: How many kilometres did (Child) have to travel to the activity – one way only? (WRITE 0 if no travel required) (Base: All parents/carers with a child aged 5 to 17 years reporting the activity in the top 3 most frequent activities)</t>
  </si>
  <si>
    <t>Table 114. Location where activity was undertaken for only the child’s top three activities – Results by activity (N=3506, December 2018 – April 2019) (activities with N=40 or higher only)</t>
  </si>
  <si>
    <t>Activities*</t>
  </si>
  <si>
    <t>Location where activity was undertaken</t>
  </si>
  <si>
    <t>LB</t>
  </si>
  <si>
    <t>UB</t>
  </si>
  <si>
    <t>Club/organisation (n=55)</t>
  </si>
  <si>
    <t>School (n=35)</t>
  </si>
  <si>
    <t>Informal* (n=3,415)</t>
  </si>
  <si>
    <t>Other (specify) (n=1)</t>
  </si>
  <si>
    <t>Club/organisation (n=13)</t>
  </si>
  <si>
    <t>School (n=14)</t>
  </si>
  <si>
    <t>Informal (n=7)</t>
  </si>
  <si>
    <t>Club/organisation (n=20)</t>
  </si>
  <si>
    <t>School (n=1)</t>
  </si>
  <si>
    <t>Club/organisation (n=70)</t>
  </si>
  <si>
    <t>–7</t>
  </si>
  <si>
    <t>School (n=19)</t>
  </si>
  <si>
    <t>Informal (n=43)</t>
  </si>
  <si>
    <t>Club/organisation (n=46)</t>
  </si>
  <si>
    <t>School (n=6)</t>
  </si>
  <si>
    <t>Informal (n=2,332)</t>
  </si>
  <si>
    <t>Other (specify) (n=2)</t>
  </si>
  <si>
    <t>Work (n=52)</t>
  </si>
  <si>
    <t>Club/organisation (n=65)</t>
  </si>
  <si>
    <t>School (n=24)</t>
  </si>
  <si>
    <t>Informal (n=19)</t>
  </si>
  <si>
    <t>Club/organisation (n=8)</t>
  </si>
  <si>
    <t>Informal (n=315)</t>
  </si>
  <si>
    <t>Club/organisation (n=1)</t>
  </si>
  <si>
    <t>School (n=2)</t>
  </si>
  <si>
    <t>Informal (n=704)</t>
  </si>
  <si>
    <t>Club/organisation (n=3)</t>
  </si>
  <si>
    <t>Informal (n=44)</t>
  </si>
  <si>
    <t>Informal (n=276)</t>
  </si>
  <si>
    <t>Informal (n=71)</t>
  </si>
  <si>
    <t>Club/organisation (n=88)</t>
  </si>
  <si>
    <t>School (n=11)</t>
  </si>
  <si>
    <t>Informal (n=1)</t>
  </si>
  <si>
    <t>Club/organisation (n=33)</t>
  </si>
  <si>
    <t>School (n=4)</t>
  </si>
  <si>
    <t>Club/organisation (n=80)</t>
  </si>
  <si>
    <t>Informal (n=4)</t>
  </si>
  <si>
    <t>Club/organisation (n=73)</t>
  </si>
  <si>
    <t>School (n=5)</t>
  </si>
  <si>
    <t>School (n=17)</t>
  </si>
  <si>
    <t>Informal (n=12)</t>
  </si>
  <si>
    <t>Club/organisation (n=293)</t>
  </si>
  <si>
    <t>School (n=27)</t>
  </si>
  <si>
    <t>–0.9</t>
  </si>
  <si>
    <t>Club/organisation (n=50)</t>
  </si>
  <si>
    <t>Informal (n=57)</t>
  </si>
  <si>
    <t>Club/organisation (n=34)</t>
  </si>
  <si>
    <t>School (n=3)</t>
  </si>
  <si>
    <t>Informal (n=55)</t>
  </si>
  <si>
    <t>Club/organisation (n=14)</t>
  </si>
  <si>
    <t>Informal (n=29)</t>
  </si>
  <si>
    <t>Club/organisation (n=82)</t>
  </si>
  <si>
    <t>Club/organisation (n=38)</t>
  </si>
  <si>
    <t>Informal (n=2)</t>
  </si>
  <si>
    <t>Club/organisation (n=37)</t>
  </si>
  <si>
    <t>School (n=8)</t>
  </si>
  <si>
    <t>Club/organisation (n=18)</t>
  </si>
  <si>
    <t>Informal (n=38)</t>
  </si>
  <si>
    <t>Club/organisation (n=62)</t>
  </si>
  <si>
    <t>Club/organisation (n=52)</t>
  </si>
  <si>
    <t>Club/organisation (n=121)</t>
  </si>
  <si>
    <t>Club/organisation (n=118)</t>
  </si>
  <si>
    <t>School (n=15)</t>
  </si>
  <si>
    <t>–4</t>
  </si>
  <si>
    <t>Club/organisation (n=44)</t>
  </si>
  <si>
    <t>School (n=18)</t>
  </si>
  <si>
    <t>Informal (n=18)</t>
  </si>
  <si>
    <t>Club/organisation (n=12)</t>
  </si>
  <si>
    <t>School (n=9)</t>
  </si>
  <si>
    <t>Informal (n=190)</t>
  </si>
  <si>
    <t>Informal (n=73)</t>
  </si>
  <si>
    <t>Club/organisation (n=408)</t>
  </si>
  <si>
    <t>School (n=53)</t>
  </si>
  <si>
    <t>Informal (n=50)</t>
  </si>
  <si>
    <t>Other (specify) (n=6)</t>
  </si>
  <si>
    <t>Club/organisation (n=71)</t>
  </si>
  <si>
    <t>School (n=23)</t>
  </si>
  <si>
    <t>Informal (n=848)</t>
  </si>
  <si>
    <t>Club/organisation (n=56)</t>
  </si>
  <si>
    <t>–6.1</t>
  </si>
  <si>
    <t>Informal (n=20)</t>
  </si>
  <si>
    <t>Informal (n=124)</t>
  </si>
  <si>
    <t>Club/organisation (n=4)</t>
  </si>
  <si>
    <t>School (n=79)</t>
  </si>
  <si>
    <t>Informal (n=1,142)</t>
  </si>
  <si>
    <t>Work (n=1)</t>
  </si>
  <si>
    <t>Club/organisation (n=2)</t>
  </si>
  <si>
    <t>Informal (n=48)</t>
  </si>
  <si>
    <t>Informal (n=445)</t>
  </si>
  <si>
    <t>Informal (n=509)</t>
  </si>
  <si>
    <t>*Activities where total N&lt;40 were removed</t>
  </si>
  <si>
    <t>Question: Was it undertaken through a club, organisation or school, or was it just informal? (Base: All parents/carers with a child aged 5 to 17 years reporting the activity in the top 3 most frequent activities) DO NOT READ</t>
  </si>
  <si>
    <t>Table 115. Overall prevalence of Daily, Weekly or Less than weekly physical activity based on population wide prevalence estimates (based on all children 5 to 17 years including non–participants) – Results for Aboriginal and/or Torres Strait Islander children (N=284 for Aboriginal and/or Torres Strait Islander children and N=4954 for non–Aboriginal and/or Torres Strait Islander children, December 2018–April 2019)</t>
  </si>
  <si>
    <t>Aboriginal and/or Torres Strait Islander (N=284)</t>
  </si>
  <si>
    <t>Non–Aboriginal and/or Torres Strait Islander (N=4954)</t>
  </si>
  <si>
    <t>Table 116. Overall prevalence of Daily, Weekly or Less than weekly physical activity based on population wide prevalence estimates (based on all children 5 to 17 years including non–participants) – Results for children of LOTE background (N=720 for LOTE children and N=4548 for non–LOTE children December 2018–April 2019)</t>
  </si>
  <si>
    <t>LOTE (N=720)</t>
  </si>
  <si>
    <t>Not LOTE (N=4548)</t>
  </si>
  <si>
    <t>Table 117. Overall prevalence of Daily, Weekly or Less than weekly physical activity based on population wide prevalence estimates (based on all children 5 to 17 years including non–participants) – Results for children with a disability (N=510 for children with a disability and N=4714 for children without a disability, December 2018–April 2019)</t>
  </si>
  <si>
    <t>Disability (N=510)</t>
  </si>
  <si>
    <t>No Disability (N=4714)</t>
  </si>
  <si>
    <t>Table 118. Overall prevalence of Daily, Weekly or Less than weekly physical activity based on population wide prevalence estimates (based on all children 5 to 17 years including non–participants) – Results by region and age (December 2018–April 2019)</t>
  </si>
  <si>
    <t>Far North Region</t>
  </si>
  <si>
    <t>All activities (N=955)</t>
  </si>
  <si>
    <t xml:space="preserve">Daily </t>
  </si>
  <si>
    <t>Active transport (N=952)</t>
  </si>
  <si>
    <t>Cycling and scootering (N=953)</t>
  </si>
  <si>
    <t>Walking (N=953)</t>
  </si>
  <si>
    <t>General exercise and fitness (N=953)</t>
  </si>
  <si>
    <t>Sport (N=948)</t>
  </si>
  <si>
    <t>Recreational activities (N=955)</t>
  </si>
  <si>
    <t>Active play (N=955)</t>
  </si>
  <si>
    <t>Chores or work involving physical activity (N=955)</t>
  </si>
  <si>
    <t>North Region</t>
  </si>
  <si>
    <t>Active transport (N=953)</t>
  </si>
  <si>
    <t>Cycling and scootering (N=954)</t>
  </si>
  <si>
    <t>Walking (N=951)</t>
  </si>
  <si>
    <t>General exercise and fitness (N=954)</t>
  </si>
  <si>
    <t>Recreational activities (N=953)</t>
  </si>
  <si>
    <t>South West Region</t>
  </si>
  <si>
    <t>All activities (N=956)</t>
  </si>
  <si>
    <t>General exercise and fitness (N=956)</t>
  </si>
  <si>
    <t>Sport (N=950)</t>
  </si>
  <si>
    <t>Recreational activities (N=954)</t>
  </si>
  <si>
    <t>Active play (N=956)</t>
  </si>
  <si>
    <t>Chores or work involving physical activity (N=956)</t>
  </si>
  <si>
    <t>North Coast Region</t>
  </si>
  <si>
    <t>All activities (N=1208)</t>
  </si>
  <si>
    <t>Active transport (N=1200)</t>
  </si>
  <si>
    <t>Cycling and scootering (N=1201)</t>
  </si>
  <si>
    <t>Walking (N=1205)</t>
  </si>
  <si>
    <t>General exercise and fitness (N=1205)</t>
  </si>
  <si>
    <t>Sport (N=1203)</t>
  </si>
  <si>
    <t>Recreational activities (N=1208)</t>
  </si>
  <si>
    <t>Active play (N=1208)</t>
  </si>
  <si>
    <t>Chores or work involving physical activity (N=1208)</t>
  </si>
  <si>
    <t>South Coast Region</t>
  </si>
  <si>
    <t>All activities (N=1199)</t>
  </si>
  <si>
    <t>Active transport (N=1195)</t>
  </si>
  <si>
    <t>Cycling and scootering (N=1190)</t>
  </si>
  <si>
    <t>Walking (N=1191)</t>
  </si>
  <si>
    <t>General exercise and fitness (N=1196)</t>
  </si>
  <si>
    <t>Sport (N=1190)</t>
  </si>
  <si>
    <t>Recreational activities (N=1198)</t>
  </si>
  <si>
    <t>Active play (N=1199)</t>
  </si>
  <si>
    <t>Chores or work involving physical activity (N=1199)</t>
  </si>
  <si>
    <t>Table 119. Overall prevalence of daily, weekly or less than weekly physical activity based on population wide prevalence estimates (based on all children 5 to 17 years including non–participants) – Results by region and gender (December 2018–April 2019)</t>
  </si>
  <si>
    <t>All activities</t>
  </si>
  <si>
    <t>(N=955)</t>
  </si>
  <si>
    <t>(N=952)</t>
  </si>
  <si>
    <t xml:space="preserve"> (N=953)</t>
  </si>
  <si>
    <t>(N=953)</t>
  </si>
  <si>
    <t>(N=954)</t>
  </si>
  <si>
    <t>(N=951)</t>
  </si>
  <si>
    <t>(N=948)</t>
  </si>
  <si>
    <t>N=(948)</t>
  </si>
  <si>
    <t>(N=956)</t>
  </si>
  <si>
    <t>(N=1208)</t>
  </si>
  <si>
    <t>(N=1200)</t>
  </si>
  <si>
    <t>(N=1201)</t>
  </si>
  <si>
    <t>(N=1205)</t>
  </si>
  <si>
    <t>(N=950)</t>
  </si>
  <si>
    <t>(N=1203)</t>
  </si>
  <si>
    <t>(N=1199)</t>
  </si>
  <si>
    <t>(N=1195)</t>
  </si>
  <si>
    <t>(N=1190)</t>
  </si>
  <si>
    <t>(N=1191)</t>
  </si>
  <si>
    <t>(N=1196)</t>
  </si>
  <si>
    <t>N=(1198)</t>
  </si>
  <si>
    <t>Table 123. Participation in physical activities for sport, exercise or recreation outside school hours during the past 12 months for Queensland children aged 5–17 years – Results by Aboriginal and/or Torres Strait Islander and LOTE background (N=5273, December 2018 – April 2019)</t>
  </si>
  <si>
    <t>Cultural Background</t>
  </si>
  <si>
    <t>Not Aboriginal and/or Torres Strait Islander (N=4954)</t>
  </si>
  <si>
    <t>Dancing – Latin dancing</t>
  </si>
  <si>
    <t>Table 124. Participation in physical activities for sport, exercise or recreation outside school hours during the past 12 months for Queensland children aged 5–17 years – Results by whether child has a disability (N=5273, December 2018 – April 2019)</t>
  </si>
  <si>
    <t xml:space="preserve">Whether child has a disability </t>
  </si>
  <si>
    <t>Has a disability</t>
  </si>
  <si>
    <t>(N=510)</t>
  </si>
  <si>
    <t>Does not have a disability (N=4714)</t>
  </si>
  <si>
    <t xml:space="preserve">Question: During the past 12 months, did (Child) participate in any physical activities for sport, exercise or recreation outside school hours? (Base: All parents/carers with a child aged 5 to 17 years) </t>
  </si>
  <si>
    <t>Table 125. Mean frequency of participation in physical activities for sport, exercise or recreation outside school hours per annum for the past 12 months for Queensland children aged 5–17 years – Results by Aboriginal and/or Torres Strait Islander background (N=5273, December 2018 – April 2019)</t>
  </si>
  <si>
    <t>*N</t>
  </si>
  <si>
    <t>Aboriginal and/or Torres Strait Islander background</t>
  </si>
  <si>
    <t>–12.7</t>
  </si>
  <si>
    <t>–21.8</t>
  </si>
  <si>
    <t>–48.7</t>
  </si>
  <si>
    <t>–60.7</t>
  </si>
  <si>
    <t>–21</t>
  </si>
  <si>
    <t>–671.9</t>
  </si>
  <si>
    <t>–61.8</t>
  </si>
  <si>
    <t>–61.3</t>
  </si>
  <si>
    <t>–827.5</t>
  </si>
  <si>
    <t>–79.2</t>
  </si>
  <si>
    <t>–63.2</t>
  </si>
  <si>
    <t>–3.8</t>
  </si>
  <si>
    <t>–1441</t>
  </si>
  <si>
    <t>–1009</t>
  </si>
  <si>
    <t>–22.3</t>
  </si>
  <si>
    <t>–281.4</t>
  </si>
  <si>
    <t>–16.7</t>
  </si>
  <si>
    <t>–47.5</t>
  </si>
  <si>
    <t>–31.1</t>
  </si>
  <si>
    <t>–120.8</t>
  </si>
  <si>
    <t>–197.2</t>
  </si>
  <si>
    <t>–96.5</t>
  </si>
  <si>
    <t>–25.7</t>
  </si>
  <si>
    <t>–59.8</t>
  </si>
  <si>
    <t>–1936</t>
  </si>
  <si>
    <t>–13</t>
  </si>
  <si>
    <t>–3.9</t>
  </si>
  <si>
    <t>–558.1</t>
  </si>
  <si>
    <t>–33.2</t>
  </si>
  <si>
    <t>–32</t>
  </si>
  <si>
    <t>–555.2</t>
  </si>
  <si>
    <t>Question: How often did (Child) participate in (ACTIVITY) during the past 12 months? (Base: All parents/carers with a child aged 5 to 17 years – ONLY Children participating are included in this analysis (Though children participating who did more than 12 activities may have their data excluded from the analysis, if that activity was not randomly selected for frequency data) (as a maximum of 12 activities were rated).*Total N includes respondents that refused to answer or did not know if their child was of Aboriginal or Torres Strait Islander background</t>
  </si>
  <si>
    <t>Language Background</t>
  </si>
  <si>
    <t>–65.8</t>
  </si>
  <si>
    <t>–41.1</t>
  </si>
  <si>
    <t>–239.9</t>
  </si>
  <si>
    <t>–14.4</t>
  </si>
  <si>
    <t>–41.3</t>
  </si>
  <si>
    <t>–2077</t>
  </si>
  <si>
    <t>–29.1</t>
  </si>
  <si>
    <t>–38.1</t>
  </si>
  <si>
    <t>–5.8</t>
  </si>
  <si>
    <t>–13.7</t>
  </si>
  <si>
    <t>–156.2</t>
  </si>
  <si>
    <t>–80.2</t>
  </si>
  <si>
    <t>–37.9</t>
  </si>
  <si>
    <t>–183.8</t>
  </si>
  <si>
    <t>–65.5</t>
  </si>
  <si>
    <t>–359.1</t>
  </si>
  <si>
    <t>–35.3</t>
  </si>
  <si>
    <t>–157.5</t>
  </si>
  <si>
    <t>–595.7</t>
  </si>
  <si>
    <t>–554.4</t>
  </si>
  <si>
    <t>–636.9</t>
  </si>
  <si>
    <t>–680</t>
  </si>
  <si>
    <t>–39.3</t>
  </si>
  <si>
    <t>–29</t>
  </si>
  <si>
    <t>–184</t>
  </si>
  <si>
    <t>–14.6</t>
  </si>
  <si>
    <t>Table 126. Mean frequency of participation in physical activities for sport, exercise or recreation outside school hours per annum for the past 12 months for Queensland children aged 5–17 years – Results by LOTE background (N=5273, December 2018 – April 2019)</t>
  </si>
  <si>
    <t>Question: How often did (Child) participate in (ACTIVITY) during the past 12 months? (Base: All parents/carers with a child aged 5 to 17 years – ONLY Children participating are included in this analysis) (Though children participating who did more than 12 activities may have their data excluded from the analysis, if that activity was not randomly selected for frequency data) (as a maximum of 12 activities were rated).*Total N includes respondents that refused to answer or did not know if their child was of LOTE background</t>
  </si>
  <si>
    <t>Table 127. Mean frequency of participation in physical activities for sport, exercise or recreation outside school hours per annum for the past 12 months for Queensland children aged 5–17 years – Results by child disability status (N=5273, December 2018 – April 2019)</t>
  </si>
  <si>
    <t>Whether child has a disability</t>
  </si>
  <si>
    <t>Has a disability (N=510)</t>
  </si>
  <si>
    <t>Does not have a disability (N=4754)</t>
  </si>
  <si>
    <t>N*</t>
  </si>
  <si>
    <t>–188.7</t>
  </si>
  <si>
    <t>–57.8</t>
  </si>
  <si>
    <t>–37.1</t>
  </si>
  <si>
    <t>–146.9</t>
  </si>
  <si>
    <t>–229.3</t>
  </si>
  <si>
    <t>–1572</t>
  </si>
  <si>
    <t>–1001</t>
  </si>
  <si>
    <t>–7.1</t>
  </si>
  <si>
    <t>–2</t>
  </si>
  <si>
    <t>–35.8</t>
  </si>
  <si>
    <t>–6359</t>
  </si>
  <si>
    <t>–637.5</t>
  </si>
  <si>
    <t>–258.9</t>
  </si>
  <si>
    <t>–459.2</t>
  </si>
  <si>
    <t>–10.6</t>
  </si>
  <si>
    <t>–48.3</t>
  </si>
  <si>
    <t>–605.3</t>
  </si>
  <si>
    <t>–930.8</t>
  </si>
  <si>
    <t>–166.7</t>
  </si>
  <si>
    <t>–9.1</t>
  </si>
  <si>
    <t>–248.6</t>
  </si>
  <si>
    <t>–11.1</t>
  </si>
  <si>
    <t>Question: How often did (Child) participate in (ACTIVITY) during the past 12 months? (Base: All parents/carers with a child aged 5 to 17 years – ONLY Children participating are included in this analysis) (Though children participating who did more than 12 activities may have their data excluded from the analysis, if that activity was not randomly selected for frequency data) (as a maximum of 12 activities were rated).*Total N includes respondents that refused to answer or did not know if their child had a disability</t>
  </si>
  <si>
    <t>Physical activity</t>
  </si>
  <si>
    <r>
      <t>Mean frequency per annum</t>
    </r>
    <r>
      <rPr>
        <sz val="9"/>
        <color rgb="FF000000"/>
        <rFont val="Arial"/>
        <family val="2"/>
      </rPr>
      <t xml:space="preserve"> </t>
    </r>
    <r>
      <rPr>
        <b/>
        <sz val="9"/>
        <color rgb="FF000000"/>
        <rFont val="Arial"/>
        <family val="2"/>
      </rPr>
      <t>(times per annum)</t>
    </r>
  </si>
  <si>
    <t>Aboriginal and/or Torres Strait Islander</t>
  </si>
  <si>
    <t>Non–Aboriginal and/or Torres Strait Islander</t>
  </si>
  <si>
    <t>General exercise or fitness</t>
  </si>
  <si>
    <t>Table 79. Frequency of participation in major activities as a population wide prevalence estimate (based on all children 5 to 17 years including non–participants) – Results for Aboriginal and/or Torres Strait Islander children (N=284 for Aboriginal and/or Torres Strait Islander children and N=4954 for non–Aboriginal and/or Torres Strait Islander children, December 2018–April 2019)</t>
  </si>
  <si>
    <t>Table 80. Participation in physical activities for sport, exercise or recreation outside school hours during the past 12 months for Queensland children aged 5–17 years. Results for Aboriginal and/or Torres Strait Islander children (N=284 for Aboriginal and/or Torres Strait Islander children and N=4954 for non–Aboriginal and/or Torres Strait Islander children, December 2018–April 2019)</t>
  </si>
  <si>
    <t>Measure</t>
  </si>
  <si>
    <t>Screen time for school work</t>
  </si>
  <si>
    <t>No screen time on school work</t>
  </si>
  <si>
    <t>Up to 1hr per day screen time on school work</t>
  </si>
  <si>
    <t>More than 1hr per day screen time on school work</t>
  </si>
  <si>
    <t>Screen time for leisure, entertainment and other reasons</t>
  </si>
  <si>
    <t>No screen time on other activities</t>
  </si>
  <si>
    <t>Up to 1hr per day screen time on other activities</t>
  </si>
  <si>
    <t>Between 1 and 2 hrs of screen time on other activities</t>
  </si>
  <si>
    <t>More than 2 hrs of screen time on other activities</t>
  </si>
  <si>
    <t>Total screen time</t>
  </si>
  <si>
    <t>No or little screen time – up to 1hr per day total or no screen time</t>
  </si>
  <si>
    <t>Between 1hr and 2 hrs per day</t>
  </si>
  <si>
    <t>Over 2hrs per day</t>
  </si>
  <si>
    <t xml:space="preserve">Mean Minutes </t>
  </si>
  <si>
    <t>Table 55. Amount of time per day Queensland children aged 5–17 years spent on screens for schoolwork or leisure, entertainment and other reasons outside school hours during the past 12 months (N=5273, December 2018–April 2019)</t>
  </si>
  <si>
    <t>Question: During the past 12 months, how many minutes per day on average has (Child) spent on screens outside school hours – like TV, tablets, video games and computers? Could you break this into screen time spent on school work and screen time for leisure, entertainment and other reasons? (e.g., TV, Internet, messaging or chats, social media etc.). (Base: All parents/carers with a child aged 5–17 years)</t>
  </si>
  <si>
    <t>Time spent on</t>
  </si>
  <si>
    <t>screens</t>
  </si>
  <si>
    <t>Between 1 and 2hrs of screen time on other activities</t>
  </si>
  <si>
    <t>More than 2hrs of screen time on other activities</t>
  </si>
  <si>
    <t>Between 1hr and 2hrs per day</t>
  </si>
  <si>
    <t>Mean minutes</t>
  </si>
  <si>
    <t>Total Screen time</t>
  </si>
  <si>
    <t>Question: During the past 12 months, how many minutes per day on average has (Child) spent on screens outside school hours – like TV, tablets, video games and computers? Could you break this into screen time spent on school work and screen time for leisure, entertainment and other reasons? (e.g., TV, Internet, messaging or chats, social media etc.). (Base: all parents/carers with a child aged 5–17 years)</t>
  </si>
  <si>
    <t>Table 56. Amount of time per day Queensland children aged 5–17 years spent on screens for schoolwork or leisure, entertainment and other reasons outside school hours during the past 12 months – Results by age (N=5273, December 2018–April 2019)</t>
  </si>
  <si>
    <t>Time spent</t>
  </si>
  <si>
    <t>on screens</t>
  </si>
  <si>
    <t>Table 57. Amount of time per day Queensland children aged 5–17 years spent on screens for schoolwork or leisure, entertainment and other reasons outside school hours during the past 12 months – Results by gender (N=5273, December 2018–April 2019)</t>
  </si>
  <si>
    <t>Table 58. Amount of time per day Queensland children aged 5–17 years spent on screens for schoolwork or leisure, entertainment and other reasons outside school hours during the past 12 months – Results by region (N=5273, December 2018–April 2019)</t>
  </si>
  <si>
    <t>Mean Minutes</t>
  </si>
  <si>
    <t>Barriers</t>
  </si>
  <si>
    <t>Child barriers</t>
  </si>
  <si>
    <t>No barriers for child</t>
  </si>
  <si>
    <t>Not enough time/too many commitments</t>
  </si>
  <si>
    <t>Not interested/doesn’t like physical activity/ exercise/sport</t>
  </si>
  <si>
    <t>Too lazy</t>
  </si>
  <si>
    <t>Child has illness or injury – temporary</t>
  </si>
  <si>
    <t>Child has disability</t>
  </si>
  <si>
    <t>Child has illness or injury – ongoing</t>
  </si>
  <si>
    <t>Too tired</t>
  </si>
  <si>
    <t>Child already does enough physical activity</t>
  </si>
  <si>
    <t>Fear about participation/scared</t>
  </si>
  <si>
    <t>Enough physical activity at school</t>
  </si>
  <si>
    <t>Nobody to do it with</t>
  </si>
  <si>
    <t>Wrong age (too young/too old)</t>
  </si>
  <si>
    <t xml:space="preserve">Other </t>
  </si>
  <si>
    <t>Body image issues (fear of being judged)</t>
  </si>
  <si>
    <t>Fear of injury</t>
  </si>
  <si>
    <t>Weather</t>
  </si>
  <si>
    <t>Too competitive</t>
  </si>
  <si>
    <t>Not familiar with activity/rules</t>
  </si>
  <si>
    <t>Don’t know</t>
  </si>
  <si>
    <t>Child not good enough</t>
  </si>
  <si>
    <t xml:space="preserve">Girl/boy sport stereotypes </t>
  </si>
  <si>
    <t>Question: Were there any barriers for (Child) personally doing or increasing his/her physical activity over the past 12 months? Just barriers for (Child) (Base: All parents/carers with a child aged 5–17 years)</t>
  </si>
  <si>
    <t>Table 59. Barriers to Queensland children aged 5–17 years doing or increasing physical activity over the past 12 months – Child barriers (N=5273, December 2018–April 2019)</t>
  </si>
  <si>
    <t>Parent/carer barriers</t>
  </si>
  <si>
    <t>Lack of time</t>
  </si>
  <si>
    <t>Not a priority – school work more important</t>
  </si>
  <si>
    <t>Not a priority – general</t>
  </si>
  <si>
    <t>Work commitments</t>
  </si>
  <si>
    <t>Caring for children</t>
  </si>
  <si>
    <t>Caring commitments other than children</t>
  </si>
  <si>
    <t>No car/poor public transport/can’t get there/too far</t>
  </si>
  <si>
    <t>Too much time transporting kids</t>
  </si>
  <si>
    <t>Too expensive/high cost</t>
  </si>
  <si>
    <t>Not value for money</t>
  </si>
  <si>
    <t>Don’t know of places/clubs/organisations</t>
  </si>
  <si>
    <t>Waiting list</t>
  </si>
  <si>
    <t>Lack of flexible activities</t>
  </si>
  <si>
    <t>Dangerous or unsafe streets/roads</t>
  </si>
  <si>
    <t>Activity not safe</t>
  </si>
  <si>
    <t>Parent/carer has disability</t>
  </si>
  <si>
    <t>Parent illness/injury – temporary</t>
  </si>
  <si>
    <t>Parent illness/injury – ongoing</t>
  </si>
  <si>
    <t xml:space="preserve">Don’t know </t>
  </si>
  <si>
    <t>Not culturally appropriate</t>
  </si>
  <si>
    <t>No barriers for parent</t>
  </si>
  <si>
    <t>Divorce/separation</t>
  </si>
  <si>
    <t>Table 60. Barriers to Queensland children aged 5–17 years doing or increasing physical activity over the past 12 months – Parent/carers barriers (N=5273, December 2018–April 2019)</t>
  </si>
  <si>
    <t>Question: Were there any barriers for you or your spouse as parents/carers to doing or increasing his/her physical activity over the past 12 months? (Base: All parents/carers with a child aged 5–17 years)</t>
  </si>
  <si>
    <t>Barriers for children</t>
  </si>
  <si>
    <t>Not interested/doesn’t like physical activity/exercise/sport</t>
  </si>
  <si>
    <t xml:space="preserve">Body image issues (fear of being judged) </t>
  </si>
  <si>
    <t>Other</t>
  </si>
  <si>
    <t>Barriers for parents</t>
  </si>
  <si>
    <t>Don’t know of places/clubs/ organisations</t>
  </si>
  <si>
    <t>Question: Were there any barriers for (Child) personally doing or increasing his/her physical activity over the past 12 months? Just barriers for (Child). How about any barriers for you or your spouse as parents/carers? (Base: All parents/carers with a child aged 5–17 years)</t>
  </si>
  <si>
    <t>Table 61. Barriers to Queensland children aged 5–17 years doing or increasing physical activity over the past 12 months – Child and Parent/carers barriers by age (N=5273, December 2018–April 2019)</t>
  </si>
  <si>
    <t>Table 62. Child and parent/carer barriers to Queensland children aged 5–17 years doing or increasing physical activity over the past 12 months – Results by child gender (N=5273, December 2018–April 2019)</t>
  </si>
  <si>
    <t>Girl/boy sport stereotypes</t>
  </si>
  <si>
    <t>Other (specify)</t>
  </si>
  <si>
    <t>Parent barriers</t>
  </si>
  <si>
    <t>Child Barriers</t>
  </si>
  <si>
    <t>Parent/Carer Barriers</t>
  </si>
  <si>
    <t>Parent illness/injury – Temporary</t>
  </si>
  <si>
    <t>Question: Were there any barriers for (Child) personally doing or increasing his/her physical activity over the past 12 months? Just barriers for (Child). How about any barriers for you or your spouse as parents/carers? (Base: All parents/carers with a child aged 5–17 years) Confidence intervals removed for clarity.</t>
  </si>
  <si>
    <t>Table 63. Barriers to Queensland children aged 5–17 years doing or increasing physical activity over the past 12 months – Parent and child barriers by region (N=5273, December 2018–April 2019)</t>
  </si>
  <si>
    <t>My child understands the importance of being physically active</t>
  </si>
  <si>
    <t>Strongly disagree</t>
  </si>
  <si>
    <t>Disagree</t>
  </si>
  <si>
    <t>Neutral</t>
  </si>
  <si>
    <t>Agree</t>
  </si>
  <si>
    <t>Strongly agree</t>
  </si>
  <si>
    <t>I encourage my child to be physically active</t>
  </si>
  <si>
    <t>My child has enough experience in physical movement to feel confident to participate in physical activities</t>
  </si>
  <si>
    <t>Table 64. Indicators of physical literacy of Queensland children aged 5–17 years – Overall results (N=5273, December 2018–April 2019)</t>
  </si>
  <si>
    <t>Question: How much do you agree or disagree with the following? (1 is strongly disagree, 5 is strongly agree and 3 is neutral) 1. My child understands the importance of being physically active 2. I encourage my child to be physically active 3. My child has enough experience in physical movement to feel confident to participate in physical activities. (Base: All parents/carers with a child aged 5–17 years)</t>
  </si>
  <si>
    <t>Table 65. Indicators of physical literacy of Queensland children aged 5–17 years – Results by age (N=5273, December 2018–April 2019)</t>
  </si>
  <si>
    <t>Means</t>
  </si>
  <si>
    <t>Boy (N=2713)</t>
  </si>
  <si>
    <t>Girl (N=2560)</t>
  </si>
  <si>
    <t>Table 66. Indicators of physical literacy of Queensland children aged 5–17 years – Results by gender (N=5273, December 2018–April 2019)</t>
  </si>
  <si>
    <t>Table 67. Indicators of physical literacy of Queensland children aged 5–17 years – Results by region (N=5273, December 2018–April 2019)</t>
  </si>
  <si>
    <t>Table 68. Low, medium and high physical activity segments in Queensland children 5–17 years – Demographic profile</t>
  </si>
  <si>
    <t>Variable</t>
  </si>
  <si>
    <t>Children with a low level</t>
  </si>
  <si>
    <t>of physical activity (N=1855)</t>
  </si>
  <si>
    <t>Children with a medium level</t>
  </si>
  <si>
    <t>of physical activity (N=1701)</t>
  </si>
  <si>
    <t>Children with a high level</t>
  </si>
  <si>
    <t>of physical activity (N=1717)</t>
  </si>
  <si>
    <t xml:space="preserve">% </t>
  </si>
  <si>
    <t xml:space="preserve">Age of child </t>
  </si>
  <si>
    <t>Gender of child</t>
  </si>
  <si>
    <t>Boy</t>
  </si>
  <si>
    <t>Girl</t>
  </si>
  <si>
    <t>Yes</t>
  </si>
  <si>
    <t>No</t>
  </si>
  <si>
    <t>Prefer not to answer</t>
  </si>
  <si>
    <t xml:space="preserve">Aboriginal and/or Torres Strait Islander </t>
  </si>
  <si>
    <t>Not Aboriginal and/or Torres Strait Islander background</t>
  </si>
  <si>
    <t>Don’t know or refused</t>
  </si>
  <si>
    <t>Speaks a language other than English at home</t>
  </si>
  <si>
    <t>Not LOTE</t>
  </si>
  <si>
    <t>LOTE</t>
  </si>
  <si>
    <t>Age of parent/carer</t>
  </si>
  <si>
    <t>18–24</t>
  </si>
  <si>
    <t>25–34</t>
  </si>
  <si>
    <t>35–44</t>
  </si>
  <si>
    <t>45–54</t>
  </si>
  <si>
    <t>55–64</t>
  </si>
  <si>
    <t>65 years or older</t>
  </si>
  <si>
    <t>Refused</t>
  </si>
  <si>
    <t>Highest level of completed education</t>
  </si>
  <si>
    <t>Less than Grade 10 (including only Certificate I or II)</t>
  </si>
  <si>
    <t>–0.7</t>
  </si>
  <si>
    <t>Grade 10</t>
  </si>
  <si>
    <t>Grade 12</t>
  </si>
  <si>
    <t>Certificate III or IV</t>
  </si>
  <si>
    <t>Diploma or Advanced Diploma</t>
  </si>
  <si>
    <t>Bachelor degree or above</t>
  </si>
  <si>
    <t>Don't Know</t>
  </si>
  <si>
    <t>Current employment status</t>
  </si>
  <si>
    <t>Employed for more than 35 hours a week</t>
  </si>
  <si>
    <t>Employed less than 35 hours a week</t>
  </si>
  <si>
    <t>Self–employed</t>
  </si>
  <si>
    <t>Unemployed, looking for full time work, more than 35 hours a week</t>
  </si>
  <si>
    <t>Unemployed, looking for part time work, less than 35 hours a week</t>
  </si>
  <si>
    <t>Not employed, and not looking for work</t>
  </si>
  <si>
    <t>Student</t>
  </si>
  <si>
    <t>Pensioner or welfare recipient</t>
  </si>
  <si>
    <t>Retired</t>
  </si>
  <si>
    <t>Domestic duties</t>
  </si>
  <si>
    <t>Mobile only household</t>
  </si>
  <si>
    <t>Not a mobile only household</t>
  </si>
  <si>
    <t>Household structure</t>
  </si>
  <si>
    <t>A couple with children at home full time</t>
  </si>
  <si>
    <t>A couple with children at home some of the time</t>
  </si>
  <si>
    <t>A single parent/carer with children at home full time</t>
  </si>
  <si>
    <t>A single parent/carer with children at home some of the time</t>
  </si>
  <si>
    <t>Live in carers with children either full or part of the time</t>
  </si>
  <si>
    <t>Extended family or other household (e.g., Grandparents, other relatives, friends living together)</t>
  </si>
  <si>
    <t>Total children in the household</t>
  </si>
  <si>
    <t>Mean children in the household</t>
  </si>
  <si>
    <t>Question: What is the age and gender of the child or children 5–17 in your household? Does (Child) have a disability? Are you of Aboriginal or Torres Strait Islander origin? Do you speak a language other than English at home? May I also confirm your age? If refused: No worries, could you tell me if your age falls into any of these bands? What is your highest level of completed education? May I ask your current employment status? Which best describes your household? How many land telephone lines in your household? How many active mobiles do you receive calls on? Total children in household recorded by CATI system (Base: All parents/carers with a child 5–17 years)</t>
  </si>
  <si>
    <t>Table 69. Low, medium and high physical activity segments in Queensland children 5–17 years – Screen time profile (N=5273, December 2018–April 2019)</t>
  </si>
  <si>
    <t xml:space="preserve">Time spent on screens by children </t>
  </si>
  <si>
    <t>Children with a higher level</t>
  </si>
  <si>
    <t>Screen time on school work</t>
  </si>
  <si>
    <t>Screen time on other activities</t>
  </si>
  <si>
    <t>Low level</t>
  </si>
  <si>
    <t>of physical activity</t>
  </si>
  <si>
    <t>Medium level</t>
  </si>
  <si>
    <t>Higher level</t>
  </si>
  <si>
    <t>Screen time in Minutes</t>
  </si>
  <si>
    <t>Screen time spent on school work (e.g., doing homework on a computer) – Minutes</t>
  </si>
  <si>
    <t>Screen time for leisure, entertainment and other reasons (e.g., TV, Internet, messaging or chats, social media etc.) – Minutes</t>
  </si>
  <si>
    <t>Total screen time – Minutes</t>
  </si>
  <si>
    <t>Question: During the past 12 months, how many minutes per day on average has (Child) spent on screens outside school hours – like TV, tablets, video games and computers? Could you break this into screen time spent on school work and screen time for leisure, entertainment and other reasons? (e.g., TV, Internet, messaging or chats, social media etc.). (Base: All parents/carers with a child aged 5–17 years). Children with a low level of physical activity (N=1855), Children with a medium level of physical activity (N=1701), Children with a higher level of physical activity (N=1717)</t>
  </si>
  <si>
    <t>Table 70. Low, medium and high physical activity segments in Queensland children 5–17 years – Physical literacy profile (N=5273, December 2018–April 2019)</t>
  </si>
  <si>
    <t>Attitudes towards</t>
  </si>
  <si>
    <t>physical literacy</t>
  </si>
  <si>
    <t>Question: How much do you agree or disagree with the following (1 is strongly disagree, 5 is strongly agree and 3 is neutral) (Base: All parents/carers with a child aged 5–17 years). Children with a low level of physical activity (N=1855), Children with a medium level of physical activity (N=1701), Children with a high level of physical activity (N=1717)</t>
  </si>
  <si>
    <t>Table 71. Low, medium and high physical activity segments in Queensland children 5–17 years – Physical activity profile (N=5273, December 2018–April 2019)</t>
  </si>
  <si>
    <t>Activity participation</t>
  </si>
  <si>
    <t>Active Transport – participation</t>
  </si>
  <si>
    <t>Cycling and scootering – participation</t>
  </si>
  <si>
    <t>Walking – participation</t>
  </si>
  <si>
    <t>General exercise and fitness – participation</t>
  </si>
  <si>
    <t>Recreational activities – participation</t>
  </si>
  <si>
    <t>Sport – participation</t>
  </si>
  <si>
    <t>Active play – participation</t>
  </si>
  <si>
    <t>Chores or work involving physical activity – participation</t>
  </si>
  <si>
    <t>Mean activity frequency</t>
  </si>
  <si>
    <t>(Includes non–participants</t>
  </si>
  <si>
    <t>with zero times per annum)</t>
  </si>
  <si>
    <t>Active Transport – total times per annum</t>
  </si>
  <si>
    <t>Cycling and scootering – total times per annum</t>
  </si>
  <si>
    <t>Walking – total times per annum</t>
  </si>
  <si>
    <t>General exercise and fitness – total times per annum</t>
  </si>
  <si>
    <t>Recreational activities – total times per annum</t>
  </si>
  <si>
    <t>Sport – total times per annum</t>
  </si>
  <si>
    <t>Active play – total times per annum</t>
  </si>
  <si>
    <t>Chores or work involving physical activity – total times per annum</t>
  </si>
  <si>
    <t>Mean minutes per session</t>
  </si>
  <si>
    <t>(Based on only the 3 most</t>
  </si>
  <si>
    <t xml:space="preserve"> frequent activities)</t>
  </si>
  <si>
    <t>Active Transport – minutes per session</t>
  </si>
  <si>
    <t>Cycling and scootering – minutes per session</t>
  </si>
  <si>
    <t>Walking – minutes per session</t>
  </si>
  <si>
    <t>General exercise and fitness – minutes per session</t>
  </si>
  <si>
    <t>Recreational activities – minutes per session</t>
  </si>
  <si>
    <t>Sport – minutes per session</t>
  </si>
  <si>
    <t>Mean km to activity (one way travel)</t>
  </si>
  <si>
    <t>(Based on only the 3 most frequent activities)</t>
  </si>
  <si>
    <t>Active Transport – mean km</t>
  </si>
  <si>
    <t>Cycling and scootering – mean km</t>
  </si>
  <si>
    <t>Walking – mean km</t>
  </si>
  <si>
    <t>General exercise and fitness – mean km</t>
  </si>
  <si>
    <t>Recreational activities – mean km</t>
  </si>
  <si>
    <t>Sport – mean km</t>
  </si>
  <si>
    <t>Total activities</t>
  </si>
  <si>
    <t>Number of total activities per child</t>
  </si>
  <si>
    <t>1701 </t>
  </si>
  <si>
    <t>1717 </t>
  </si>
  <si>
    <t>Question: How often did (Child) participate in (ACTIVITY) during the past 12 months? (Base: All parents/carers with a child aged 5 to 17 years – Children not participating are included in this analysis to generate a population wide estimate for frequency of participation) (Though children participating who did more than 12 activities may have their data excluded from the analysis, if that activity was not randomly selected for frequency data) (as a maximum of 12 activities were rated). How many minutes per session did (Child) do the activity on average? (e.g., twice per week for 60 minutes &gt; write 60 minutes) ___________ minutes. How many kilometres did (Child) have to travel to the activity – one way only? _______ km (WRITE 0 if no travel required) Children with a low level of physical activity (N=1855), Children with a medium level of physical activity (N=1701), Children with a higher level of physical activity (N=1717) (Base: All parents/carers with a child 5–17 years and reporting specific activities where relevant)</t>
  </si>
  <si>
    <t xml:space="preserve">Top physical activities </t>
  </si>
  <si>
    <t>Question: During the past 12 months, did (Child) participate in any physical activities for sport, exercise or recreation outside school hours? (Base: All parents/carers with a child aged 5 to 17 years). Children with a low level of physical activity (N=1855), Children with a medium level of physical activity (N=1701), Children with a higher level of physical activity (N=1717)</t>
  </si>
  <si>
    <t>Table 72. Top 10 physical activities for the low, medium and high physical activity segments (N=5273, December 2018–April 2019) (N=1855 for low, N=1701 for medium and N=1717 for high segment)</t>
  </si>
  <si>
    <t>Table 73. Barriers to physical activity for the low, medium and high physical activity segments – Child related barriers (N=5273, December 2018–April 2019) (N=1855 for low, N=1701 for medium and N=1717 for high segment)</t>
  </si>
  <si>
    <t> Barriers to physical activity from parent’s perspective</t>
  </si>
  <si>
    <t>Table 74. Barriers to physical activity for the low, medium and high physical activity segments – Parent related barriers (N=5273, December 2018–April 2019) (N=1855 for low, N=1701 for medium and N=1717 for high segment)</t>
  </si>
  <si>
    <t>Attitudes towards physical literacy</t>
  </si>
  <si>
    <t>Barriers to physical activity from the child’s perspective</t>
  </si>
  <si>
    <t xml:space="preserve">Question: Were there any barriers for (Parent/carer) personally in the child doing or increasing his/her physical activity over the past 12 months? (Base: All parents/carers with a child aged 5–17 years). </t>
  </si>
  <si>
    <t>Child–related barriers</t>
  </si>
  <si>
    <t>Question: Were there any barriers for (Child) personally doing or increasing his/her physical activity over the past 12 months? Just barriers for (Child). (Base: All parents/carers with a child aged 5–17 years)</t>
  </si>
  <si>
    <t>Table 81. Child–related barriers to children doing or increasing physical activity over the past 12 months – Results for Aboriginal and/or Torres Strait Islander children (N=284 for Aboriginal and/or Torres Strait Islander children and N=4954 for non–Aboriginal and/or Torres Strait Islander children, December 2018 to April 2019)</t>
  </si>
  <si>
    <t>Parent/carer–related barriers</t>
  </si>
  <si>
    <t>Question: How about any barriers for you or your spouse as parents/carers? (to child doing or increasing his/her physical activity over the past 12 months?) (Base: All parents/carers with a child aged 5–17 years)</t>
  </si>
  <si>
    <t>Table 82. Parent/carer barriers to children doing or increasing physical activity over the past 12 months – Results for Aboriginal and/or Torres Strait Islander children (N=284 for Aboriginal and/or Torres Strait Islander children and N=4954 for non–Aboriginal and/or Torres Strait Islander children, December 2018–April 2019)</t>
  </si>
  <si>
    <t>Table 83. Amount of time per day Queensland children aged 5–17 years spent on screens for school work or leisure, entertainment and other reasons outside school hours during the past 12 months – Results for Aboriginal and/or Torres Strait Islander children (N=284 for Aboriginal and/or Torres Strait Islander children and N=4954 for non–Aboriginal and/or Torres Strait Islander children, December 2018–April 2019)</t>
  </si>
  <si>
    <t>Mean Minutes/ Day</t>
  </si>
  <si>
    <t>Table 84. Indicators of physical literacy of Queensland children aged 5–17 years. Results for Aboriginal and/or Torres Strait Islander children (N=284 for Aboriginal and/or Torres Strait Islander children and N=4954 for non–Aboriginal and/or Torres Strait Islander children, December 2018 to April 2019)</t>
  </si>
  <si>
    <t xml:space="preserve">My child understands the importance of being physically active </t>
  </si>
  <si>
    <t xml:space="preserve">Strongly disagree </t>
  </si>
  <si>
    <t xml:space="preserve">Disagree </t>
  </si>
  <si>
    <t xml:space="preserve">Neutral </t>
  </si>
  <si>
    <t xml:space="preserve">Agree </t>
  </si>
  <si>
    <t xml:space="preserve">Strongly agree </t>
  </si>
  <si>
    <t xml:space="preserve">I encourage my child to be physically active </t>
  </si>
  <si>
    <t xml:space="preserve">My child has enough experience in physical movement to feel confident to participate in physical activities </t>
  </si>
  <si>
    <t>Question: How much do you agree or disagree with the following? (1 is strongly disagree, 5 is strongly agree and 3 is neutral) 1. My child understands the importance of being physically active 2. I encourage my child to be physically active 3. My child has enough experience in physical movement to feel confident to participate in physical activities.  (Base: All parents/carers with a child aged 5–17 years)</t>
  </si>
  <si>
    <t>Language background</t>
  </si>
  <si>
    <t>Non–LOTE (N=4548)</t>
  </si>
  <si>
    <t>Walking – for exercise (exclude Active transport to get somewhere)</t>
  </si>
  <si>
    <t>Table 86. Participation in physical activities for sport, exercise or recreation outside school hours during the past 12 months for Queensland children aged 5–17 years. Results for children of LOTE background (N=720 for LOTE children and N=4548 for non–LOTE children, December 2018–April 2019)</t>
  </si>
  <si>
    <t>Physical activities</t>
  </si>
  <si>
    <t>Mean frequency per annum (times per annum)</t>
  </si>
  <si>
    <t>(N=720)</t>
  </si>
  <si>
    <t>(N=4548)</t>
  </si>
  <si>
    <t>Table 85. Frequency of participation in major activities as a population wide prevalence estimate (based on all children 5 to 17 years including non–participants) – Results for children of LOTE background (N=720 for LOTE children and N=4548 for non–LOTE children, December 2018–April 2019)</t>
  </si>
  <si>
    <t>Child has illness or injury – Temporary</t>
  </si>
  <si>
    <t>Child has illness or injury – Ongoing</t>
  </si>
  <si>
    <t>Table 87. Child related barriers to children doing or increasing physical activity over the past 12 months – Results for children of LOTE background (N=720 for LOTE children and N=4548 for non–LOTE children, December 2018–April 2019)</t>
  </si>
  <si>
    <t>Parent illness/injury – Ongoing</t>
  </si>
  <si>
    <t>Table 88. Parent/carer barriers to children doing or increasing physical activity over the past 12 months – Results for children of LOTE background (N=720 for LOTE children and N=4548 for non–LOTE children, December 2018–April 2019)</t>
  </si>
  <si>
    <t>Table 89. Amount of time per day Queensland children aged 5–17 years spent on screens for school work or leisure, entertainment and other reasons outside school hours during the past 12 months – Results for children of LOTE background (N=720 for LOTE children and N=4548 for non–LOTE children, December 2018–April 2019)</t>
  </si>
  <si>
    <t>Measures</t>
  </si>
  <si>
    <t>Table 90. Indicators of physical literacy of Queensland children aged 5–17 years – Results for children of LOTE background (N=720 for LOTE children and N=4548 for non–LOTE children, December 2018–April 2019)</t>
  </si>
  <si>
    <t>Table 92. Participation in physical activities for sport, exercise or recreation outside school hours during the past 12 months for Queensland children aged 5–17 years – Results for children with a disability (N=510 for children with a disability and N=4714 for children without a disability, December 2018–April 2019)</t>
  </si>
  <si>
    <t>Children with a disability</t>
  </si>
  <si>
    <t>Children without a disability</t>
  </si>
  <si>
    <t>(N=4714)</t>
  </si>
  <si>
    <t>Table 91. Frequency of participation in major activities as a population wide prevalence estimate (based on all children 5 to 17 years including non–participants) – Results for children with a disability (N=510 for children with a disability and N=4714 for children without a disability, December 2018 to April 2019)</t>
  </si>
  <si>
    <t>Table 93. Child barriers to children doing or increasing physical activity over the past 12 months – Results for children with a disability (N=510 for children with a disability and N=4714 for children without a disability, December 2018–April 2019)</t>
  </si>
  <si>
    <t>Table 94. Parent/carer barriers to children doing or increasing physical activity over the past 12 months – Results for children with a disability (N=510 for children with a disability and N=4714 for children without a disability, December 2018 to April 2019)</t>
  </si>
  <si>
    <t>Table 95. Amount of time per day Queensland children aged 5–17 years spent on screens for school work or leisure, entertainment and other reasons outside school hours during the past 12 months. Results for children with a disability (N=510 for children with a disability and N=4714 for children without a disability, December 2018–April 2019)</t>
  </si>
  <si>
    <t>Table 96. Indicators of physical literacy of Queensland children aged 5–17 years. Results for children with a disability (N=510 for children with a disability and N=4714 for children without a disability, December 2018–April 2019)</t>
  </si>
  <si>
    <t>About this report</t>
  </si>
  <si>
    <t>*     LCL refers to the Lower Confidence Limit or the lower margin of error at the 95% confidence level.</t>
  </si>
  <si>
    <t>*     UCL refers to the Upper Confidence Limit or the upper margin of error at the 95% confidence level.</t>
  </si>
  <si>
    <t>Interpreting the results in this report</t>
  </si>
  <si>
    <t>*     SE refers to ‘Standard error’, which is a measure of the statistical accuracy of the result (a measure of the dispersion of the sample around a     
      population estimate).</t>
  </si>
  <si>
    <t>*     As parents/carers reported measures for a single randomly selected child 5–17 years in their household, presented percentages and means
      are effectively equivalent to the percentage or mean results for children 5–17 years. Parents/carers were only used as a proxy for answering
     questions about their child.</t>
  </si>
  <si>
    <t>*    A specialised dual frame data weighting methodology was used to weight the landline and mobile samples in this study. Please see the
     full report for more details</t>
  </si>
  <si>
    <t>*   Questions are written under each table</t>
  </si>
  <si>
    <t>This report presents findings for data collected during 2018–19 for the Queensland Sport, Exercise and Recreation Survey of Children (QSERSC): A proxy–based, dual frame prevalence study of children’s physical activity outside school hours. This report is accompanied by a full report which includes interpretation and discussion of the results, and a detailed technical report on the study methodology. In summary,  5,273 Computer Assisted Telephone Interviews (CATI) were conducted with parents or carers of children 5 to 17 years across Queensland.</t>
  </si>
  <si>
    <t>Tables available in this data set are as follows:</t>
  </si>
  <si>
    <t>*    A copy of the final survey instrument is available in the Appendix of the research report -  https://www.publications.qld.gov.au/dataset/queensland-sport-exercise-and-recreation-survey/resource/8dc3b59b-1102-4b04-b2c2-7d00fd481259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</si>
</sst>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b/>
      <sz val="14"/>
      <color theme="1"/>
      <name val="Calibri"/>
      <family val="2"/>
      <scheme val="minor"/>
    </font>
    <font>
      <sz val="9"/>
      <color rgb="FF000000"/>
      <name val="Arial"/>
      <family val="2"/>
    </font>
    <font>
      <sz val="9"/>
      <color theme="1"/>
      <name val="Arial"/>
      <family val="2"/>
    </font>
    <font>
      <b/>
      <sz val="9"/>
      <color rgb="FF000000"/>
      <name val="Arial"/>
      <family val="2"/>
    </font>
    <font>
      <i/>
      <sz val="9"/>
      <color rgb="FF000000"/>
      <name val="Arial"/>
      <family val="2"/>
    </font>
    <font>
      <b/>
      <sz val="9"/>
      <color theme="1"/>
      <name val="Arial"/>
      <family val="2"/>
    </font>
    <font>
      <sz val="9"/>
      <name val="Arial"/>
      <family val="2"/>
    </font>
    <font>
      <b/>
      <sz val="9"/>
      <name val="Arial"/>
      <family val="2"/>
    </font>
    <font>
      <i/>
      <u/>
      <sz val="9"/>
      <color rgb="FF000000"/>
      <name val="Arial"/>
      <family val="2"/>
    </font>
    <font>
      <b/>
      <i/>
      <sz val="7"/>
      <color rgb="FF0070C0"/>
      <name val="Arial"/>
      <family val="2"/>
    </font>
    <font>
      <b/>
      <i/>
      <sz val="9"/>
      <color rgb="FF0070C0"/>
      <name val="Arial"/>
      <family val="2"/>
    </font>
    <font>
      <i/>
      <sz val="9"/>
      <color theme="1"/>
      <name val="Arial"/>
      <family val="2"/>
    </font>
    <font>
      <u/>
      <sz val="11"/>
      <color theme="10"/>
      <name val="Calibri"/>
      <family val="2"/>
      <scheme val="minor"/>
    </font>
    <font>
      <sz val="10"/>
      <color theme="1"/>
      <name val="Arial"/>
      <family val="2"/>
    </font>
    <font>
      <b/>
      <sz val="14"/>
      <color theme="1"/>
      <name val="Arial"/>
      <family val="2"/>
    </font>
    <font>
      <b/>
      <sz val="16"/>
      <color theme="1"/>
      <name val="Calibri"/>
      <family val="2"/>
      <scheme val="minor"/>
    </font>
    <font>
      <u/>
      <sz val="11"/>
      <color rgb="FF0070C0"/>
      <name val="Calibri"/>
      <family val="2"/>
      <scheme val="minor"/>
    </font>
    <font>
      <sz val="10"/>
      <name val="Arial"/>
      <family val="2"/>
    </font>
  </fonts>
  <fills count="9">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E2EFD9"/>
        <bgColor indexed="64"/>
      </patternFill>
    </fill>
    <fill>
      <patternFill patternType="solid">
        <fgColor theme="9" tint="0.79998168889431442"/>
        <bgColor indexed="64"/>
      </patternFill>
    </fill>
    <fill>
      <patternFill patternType="solid">
        <fgColor rgb="FFDEEAF6"/>
        <bgColor indexed="64"/>
      </patternFill>
    </fill>
    <fill>
      <patternFill patternType="solid">
        <fgColor rgb="FFD9E2F3"/>
        <bgColor indexed="64"/>
      </patternFill>
    </fill>
  </fills>
  <borders count="62">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bottom style="medium">
        <color rgb="FF0070C0"/>
      </bottom>
      <diagonal/>
    </border>
    <border>
      <left/>
      <right style="medium">
        <color rgb="FF0070C0"/>
      </right>
      <top/>
      <bottom style="medium">
        <color rgb="FF0070C0"/>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style="medium">
        <color rgb="FF0070C0"/>
      </left>
      <right style="medium">
        <color rgb="FF0070C0"/>
      </right>
      <top/>
      <bottom/>
      <diagonal/>
    </border>
    <border>
      <left style="medium">
        <color rgb="FF4F81BD"/>
      </left>
      <right style="medium">
        <color rgb="FF4F81BD"/>
      </right>
      <top style="medium">
        <color rgb="FF4F81BD"/>
      </top>
      <bottom style="medium">
        <color rgb="FF4F81BD"/>
      </bottom>
      <diagonal/>
    </border>
    <border>
      <left style="medium">
        <color rgb="FF4F81BD"/>
      </left>
      <right style="medium">
        <color rgb="FF4F81BD"/>
      </right>
      <top style="medium">
        <color rgb="FF4F81BD"/>
      </top>
      <bottom/>
      <diagonal/>
    </border>
    <border>
      <left style="medium">
        <color rgb="FF4F81BD"/>
      </left>
      <right style="medium">
        <color rgb="FF4F81BD"/>
      </right>
      <top/>
      <bottom style="medium">
        <color rgb="FF4F81BD"/>
      </bottom>
      <diagonal/>
    </border>
    <border>
      <left/>
      <right style="medium">
        <color rgb="FF4F81BD"/>
      </right>
      <top style="medium">
        <color rgb="FF4F81BD"/>
      </top>
      <bottom style="medium">
        <color rgb="FF4F81BD"/>
      </bottom>
      <diagonal/>
    </border>
    <border>
      <left/>
      <right/>
      <top style="medium">
        <color rgb="FF4F81BD"/>
      </top>
      <bottom style="medium">
        <color rgb="FF4F81BD"/>
      </bottom>
      <diagonal/>
    </border>
    <border>
      <left/>
      <right style="medium">
        <color rgb="FF4F81BD"/>
      </right>
      <top/>
      <bottom style="medium">
        <color rgb="FF4F81BD"/>
      </bottom>
      <diagonal/>
    </border>
    <border>
      <left style="medium">
        <color rgb="FF4F81BD"/>
      </left>
      <right/>
      <top/>
      <bottom style="medium">
        <color rgb="FF4F81BD"/>
      </bottom>
      <diagonal/>
    </border>
    <border>
      <left/>
      <right/>
      <top/>
      <bottom style="medium">
        <color rgb="FF4F81BD"/>
      </bottom>
      <diagonal/>
    </border>
    <border>
      <left style="medium">
        <color rgb="FF4F81BD"/>
      </left>
      <right/>
      <top style="medium">
        <color rgb="FF4F81BD"/>
      </top>
      <bottom style="medium">
        <color rgb="FF4F81BD"/>
      </bottom>
      <diagonal/>
    </border>
    <border>
      <left/>
      <right/>
      <top style="medium">
        <color rgb="FF4F81BD"/>
      </top>
      <bottom/>
      <diagonal/>
    </border>
    <border>
      <left/>
      <right style="medium">
        <color rgb="FF4F81BD"/>
      </right>
      <top/>
      <bottom/>
      <diagonal/>
    </border>
    <border>
      <left/>
      <right style="medium">
        <color rgb="FF4F81BD"/>
      </right>
      <top style="medium">
        <color rgb="FF4F81BD"/>
      </top>
      <bottom/>
      <diagonal/>
    </border>
    <border>
      <left style="medium">
        <color rgb="FF4F81BD"/>
      </left>
      <right style="medium">
        <color rgb="FF4F81BD"/>
      </right>
      <top/>
      <bottom/>
      <diagonal/>
    </border>
    <border>
      <left style="medium">
        <color rgb="FF4F81BD"/>
      </left>
      <right/>
      <top style="medium">
        <color rgb="FF4F81BD"/>
      </top>
      <bottom/>
      <diagonal/>
    </border>
    <border>
      <left style="medium">
        <color rgb="FF4472C4"/>
      </left>
      <right style="medium">
        <color rgb="FF4472C4"/>
      </right>
      <top style="medium">
        <color rgb="FF4472C4"/>
      </top>
      <bottom/>
      <diagonal/>
    </border>
    <border>
      <left style="medium">
        <color rgb="FF4472C4"/>
      </left>
      <right style="medium">
        <color rgb="FF4472C4"/>
      </right>
      <top/>
      <bottom style="medium">
        <color rgb="FF4472C4"/>
      </bottom>
      <diagonal/>
    </border>
    <border>
      <left/>
      <right style="medium">
        <color rgb="FF4472C4"/>
      </right>
      <top style="medium">
        <color rgb="FF4472C4"/>
      </top>
      <bottom style="medium">
        <color rgb="FF4472C4"/>
      </bottom>
      <diagonal/>
    </border>
    <border>
      <left/>
      <right style="medium">
        <color rgb="FF4472C4"/>
      </right>
      <top/>
      <bottom style="medium">
        <color rgb="FF4472C4"/>
      </bottom>
      <diagonal/>
    </border>
    <border>
      <left/>
      <right/>
      <top style="medium">
        <color rgb="FF4472C4"/>
      </top>
      <bottom style="medium">
        <color rgb="FF4472C4"/>
      </bottom>
      <diagonal/>
    </border>
    <border>
      <left style="medium">
        <color rgb="FF4472C4"/>
      </left>
      <right/>
      <top style="medium">
        <color rgb="FF4472C4"/>
      </top>
      <bottom style="medium">
        <color rgb="FF4472C4"/>
      </bottom>
      <diagonal/>
    </border>
    <border>
      <left/>
      <right/>
      <top/>
      <bottom style="medium">
        <color rgb="FF4472C4"/>
      </bottom>
      <diagonal/>
    </border>
    <border>
      <left style="medium">
        <color rgb="FF4F81BD"/>
      </left>
      <right style="medium">
        <color rgb="FF4F81BD"/>
      </right>
      <top style="medium">
        <color rgb="FF4F81BD"/>
      </top>
      <bottom style="medium">
        <color rgb="FF0070C0"/>
      </bottom>
      <diagonal/>
    </border>
    <border>
      <left style="medium">
        <color rgb="FF4472C4"/>
      </left>
      <right style="medium">
        <color rgb="FF4472C4"/>
      </right>
      <top/>
      <bottom/>
      <diagonal/>
    </border>
    <border>
      <left/>
      <right style="medium">
        <color rgb="FF4472C4"/>
      </right>
      <top/>
      <bottom style="medium">
        <color rgb="FF4F81BD"/>
      </bottom>
      <diagonal/>
    </border>
    <border>
      <left style="medium">
        <color rgb="FF4F81BD"/>
      </left>
      <right style="medium">
        <color rgb="FF4F81BD"/>
      </right>
      <top/>
      <bottom style="medium">
        <color rgb="FF4472C4"/>
      </bottom>
      <diagonal/>
    </border>
    <border>
      <left/>
      <right style="medium">
        <color rgb="FF4F81BD"/>
      </right>
      <top/>
      <bottom style="medium">
        <color rgb="FF4472C4"/>
      </bottom>
      <diagonal/>
    </border>
    <border>
      <left/>
      <right style="medium">
        <color rgb="FF0070C0"/>
      </right>
      <top/>
      <bottom/>
      <diagonal/>
    </border>
  </borders>
  <cellStyleXfs count="2">
    <xf numFmtId="0" fontId="0" fillId="0" borderId="0"/>
    <xf numFmtId="0" fontId="14" fillId="0" borderId="0" applyNumberFormat="0" applyFill="0" applyBorder="0" applyAlignment="0" applyProtection="0"/>
  </cellStyleXfs>
  <cellXfs count="377">
    <xf numFmtId="0" fontId="0" fillId="0" borderId="0" xfId="0"/>
    <xf numFmtId="0" fontId="0" fillId="0" borderId="1" xfId="0" applyBorder="1"/>
    <xf numFmtId="0" fontId="0" fillId="0" borderId="2" xfId="0" applyBorder="1"/>
    <xf numFmtId="0" fontId="0" fillId="0" borderId="3" xfId="0" applyBorder="1"/>
    <xf numFmtId="0" fontId="2" fillId="2" borderId="4" xfId="0" applyFont="1" applyFill="1" applyBorder="1" applyAlignment="1">
      <alignment vertical="top" wrapText="1"/>
    </xf>
    <xf numFmtId="0" fontId="1" fillId="0" borderId="5" xfId="0" applyFont="1" applyBorder="1"/>
    <xf numFmtId="0" fontId="0" fillId="0" borderId="6" xfId="0" applyBorder="1"/>
    <xf numFmtId="0" fontId="0" fillId="0" borderId="7" xfId="0" applyBorder="1"/>
    <xf numFmtId="0" fontId="2" fillId="3" borderId="4" xfId="0" applyFont="1" applyFill="1" applyBorder="1" applyAlignment="1">
      <alignment vertical="top" wrapText="1"/>
    </xf>
    <xf numFmtId="0" fontId="0" fillId="0" borderId="0" xfId="0" applyBorder="1"/>
    <xf numFmtId="0" fontId="0" fillId="0" borderId="9" xfId="0" applyBorder="1"/>
    <xf numFmtId="0" fontId="0" fillId="0" borderId="8" xfId="0" applyBorder="1"/>
    <xf numFmtId="0" fontId="1" fillId="0" borderId="10" xfId="0" applyFont="1" applyBorder="1"/>
    <xf numFmtId="0" fontId="1" fillId="0" borderId="6" xfId="0" applyFont="1" applyBorder="1"/>
    <xf numFmtId="0" fontId="0" fillId="0" borderId="11" xfId="0" applyBorder="1"/>
    <xf numFmtId="0" fontId="0" fillId="0" borderId="12" xfId="0" applyBorder="1"/>
    <xf numFmtId="0" fontId="0" fillId="0" borderId="13" xfId="0" applyBorder="1"/>
    <xf numFmtId="0" fontId="1" fillId="0" borderId="0" xfId="0" applyFont="1" applyBorder="1"/>
    <xf numFmtId="0" fontId="0" fillId="0" borderId="14" xfId="0" applyBorder="1"/>
    <xf numFmtId="0" fontId="0" fillId="0" borderId="15" xfId="0" applyBorder="1"/>
    <xf numFmtId="0" fontId="0" fillId="0" borderId="16" xfId="0" applyBorder="1"/>
    <xf numFmtId="0" fontId="1" fillId="0" borderId="17" xfId="0" applyFont="1" applyBorder="1"/>
    <xf numFmtId="0" fontId="0" fillId="0" borderId="18" xfId="0" applyBorder="1"/>
    <xf numFmtId="0" fontId="0" fillId="0" borderId="0" xfId="0" applyAlignment="1">
      <alignment horizontal="center" vertical="center"/>
    </xf>
    <xf numFmtId="0" fontId="5" fillId="4" borderId="0" xfId="0" applyFont="1" applyFill="1" applyAlignment="1">
      <alignment horizontal="center" vertical="center"/>
    </xf>
    <xf numFmtId="0" fontId="3" fillId="0" borderId="23" xfId="0" applyFont="1" applyBorder="1" applyAlignment="1">
      <alignment vertical="center"/>
    </xf>
    <xf numFmtId="0" fontId="3" fillId="0" borderId="24"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vertical="center"/>
    </xf>
    <xf numFmtId="0" fontId="6" fillId="0" borderId="27"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5" fillId="4" borderId="19"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0" borderId="23" xfId="0" applyFont="1" applyBorder="1" applyAlignment="1">
      <alignment horizontal="left" vertical="center"/>
    </xf>
    <xf numFmtId="0" fontId="5" fillId="4" borderId="36"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40" xfId="0" applyFont="1" applyFill="1" applyBorder="1" applyAlignment="1">
      <alignment horizontal="center" vertical="center"/>
    </xf>
    <xf numFmtId="0" fontId="3" fillId="0" borderId="37" xfId="0" applyFont="1" applyBorder="1" applyAlignment="1">
      <alignment horizontal="left" vertical="center"/>
    </xf>
    <xf numFmtId="0" fontId="3" fillId="0" borderId="40" xfId="0" applyFont="1" applyBorder="1" applyAlignment="1">
      <alignment horizontal="center" vertical="center"/>
    </xf>
    <xf numFmtId="0" fontId="4" fillId="0" borderId="40" xfId="0" applyFont="1" applyBorder="1" applyAlignment="1">
      <alignment vertical="center"/>
    </xf>
    <xf numFmtId="0" fontId="5" fillId="4" borderId="36"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46" xfId="0" applyFont="1" applyFill="1" applyBorder="1" applyAlignment="1">
      <alignment horizontal="center" vertical="center"/>
    </xf>
    <xf numFmtId="0" fontId="3" fillId="0" borderId="37" xfId="0" applyFont="1" applyBorder="1" applyAlignment="1">
      <alignment vertical="center"/>
    </xf>
    <xf numFmtId="0" fontId="8" fillId="0" borderId="24" xfId="0" applyFont="1" applyBorder="1" applyAlignment="1">
      <alignment horizontal="center" vertical="center"/>
    </xf>
    <xf numFmtId="0" fontId="5" fillId="4" borderId="30" xfId="0" applyFont="1" applyFill="1" applyBorder="1" applyAlignment="1">
      <alignment horizontal="center" vertical="center"/>
    </xf>
    <xf numFmtId="0" fontId="5" fillId="4" borderId="23" xfId="0" applyFont="1" applyFill="1" applyBorder="1" applyAlignment="1">
      <alignment horizontal="center" vertical="center"/>
    </xf>
    <xf numFmtId="0" fontId="5" fillId="5" borderId="20" xfId="0" applyFont="1" applyFill="1" applyBorder="1" applyAlignment="1">
      <alignment vertical="center"/>
    </xf>
    <xf numFmtId="0" fontId="5" fillId="5" borderId="21" xfId="0" applyFont="1" applyFill="1" applyBorder="1" applyAlignment="1">
      <alignment vertical="center"/>
    </xf>
    <xf numFmtId="0" fontId="7" fillId="5" borderId="20" xfId="0" applyFont="1" applyFill="1" applyBorder="1" applyAlignment="1">
      <alignment vertical="center"/>
    </xf>
    <xf numFmtId="0" fontId="7" fillId="5" borderId="21" xfId="0" applyFont="1" applyFill="1" applyBorder="1" applyAlignment="1">
      <alignment vertical="center"/>
    </xf>
    <xf numFmtId="0" fontId="0" fillId="6" borderId="27" xfId="0" applyFill="1" applyBorder="1" applyAlignment="1"/>
    <xf numFmtId="0" fontId="0" fillId="6" borderId="0" xfId="0" applyFill="1"/>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3" fillId="0" borderId="19" xfId="0" applyFont="1" applyBorder="1" applyAlignment="1">
      <alignment vertical="center"/>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5" borderId="40"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7" xfId="0" applyFont="1" applyFill="1" applyBorder="1" applyAlignment="1">
      <alignment horizontal="center" vertical="center"/>
    </xf>
    <xf numFmtId="0" fontId="3" fillId="0" borderId="23" xfId="0" applyFont="1" applyBorder="1" applyAlignment="1">
      <alignment vertical="center" wrapText="1"/>
    </xf>
    <xf numFmtId="3" fontId="3" fillId="0" borderId="24" xfId="0" applyNumberFormat="1" applyFont="1" applyBorder="1" applyAlignment="1">
      <alignment horizontal="center" vertical="center"/>
    </xf>
    <xf numFmtId="0" fontId="9" fillId="4" borderId="40" xfId="0" applyFont="1" applyFill="1" applyBorder="1" applyAlignment="1">
      <alignment horizontal="center" vertical="center"/>
    </xf>
    <xf numFmtId="0" fontId="9" fillId="4" borderId="38" xfId="0" applyFont="1" applyFill="1" applyBorder="1" applyAlignment="1">
      <alignment horizontal="center" vertical="center"/>
    </xf>
    <xf numFmtId="0" fontId="3" fillId="0" borderId="40" xfId="0" applyFont="1" applyBorder="1" applyAlignment="1">
      <alignment horizontal="left" vertical="center" wrapText="1"/>
    </xf>
    <xf numFmtId="0" fontId="8" fillId="0" borderId="40" xfId="0" applyFont="1" applyBorder="1" applyAlignment="1">
      <alignment horizontal="center" vertical="center"/>
    </xf>
    <xf numFmtId="0" fontId="8" fillId="5" borderId="40" xfId="0" applyFont="1" applyFill="1" applyBorder="1" applyAlignment="1">
      <alignment horizontal="center" vertical="center"/>
    </xf>
    <xf numFmtId="3" fontId="8" fillId="0" borderId="40" xfId="0" applyNumberFormat="1" applyFont="1" applyBorder="1" applyAlignment="1">
      <alignment horizontal="center" vertical="center"/>
    </xf>
    <xf numFmtId="0" fontId="9" fillId="4" borderId="38" xfId="0" applyFont="1" applyFill="1" applyBorder="1" applyAlignment="1">
      <alignment horizontal="center" vertical="center"/>
    </xf>
    <xf numFmtId="0" fontId="9" fillId="4" borderId="52" xfId="0" applyFont="1" applyFill="1" applyBorder="1" applyAlignment="1">
      <alignment horizontal="center" vertical="center"/>
    </xf>
    <xf numFmtId="0" fontId="9" fillId="4" borderId="51" xfId="0" applyFont="1" applyFill="1" applyBorder="1" applyAlignment="1">
      <alignment horizontal="center" vertical="center"/>
    </xf>
    <xf numFmtId="0" fontId="8" fillId="0" borderId="37" xfId="0" applyFont="1" applyBorder="1" applyAlignment="1">
      <alignment horizontal="left" vertical="center"/>
    </xf>
    <xf numFmtId="0" fontId="8" fillId="0" borderId="40" xfId="0" applyFont="1" applyBorder="1" applyAlignment="1">
      <alignment horizontal="left" vertical="center" wrapText="1"/>
    </xf>
    <xf numFmtId="0" fontId="3" fillId="0" borderId="40" xfId="0" applyFont="1" applyBorder="1" applyAlignment="1">
      <alignment horizontal="center" vertical="center" wrapText="1"/>
    </xf>
    <xf numFmtId="0" fontId="10" fillId="0" borderId="0" xfId="0" applyFont="1" applyAlignment="1">
      <alignment vertical="center"/>
    </xf>
    <xf numFmtId="0" fontId="5" fillId="4" borderId="21" xfId="0" applyFont="1" applyFill="1" applyBorder="1" applyAlignment="1">
      <alignment horizontal="center" vertical="center" wrapText="1"/>
    </xf>
    <xf numFmtId="0" fontId="0" fillId="4" borderId="46" xfId="0" applyFill="1" applyBorder="1" applyAlignment="1">
      <alignment horizontal="center" vertical="center"/>
    </xf>
    <xf numFmtId="0" fontId="9" fillId="4" borderId="45"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45" xfId="0" applyFont="1" applyFill="1" applyBorder="1" applyAlignment="1">
      <alignment horizontal="center" vertical="center"/>
    </xf>
    <xf numFmtId="0" fontId="0" fillId="4" borderId="40" xfId="0" applyFill="1" applyBorder="1" applyAlignment="1">
      <alignment vertical="center"/>
    </xf>
    <xf numFmtId="0" fontId="4" fillId="5" borderId="40" xfId="0" applyFont="1" applyFill="1" applyBorder="1" applyAlignment="1">
      <alignment vertical="center"/>
    </xf>
    <xf numFmtId="0" fontId="5" fillId="4" borderId="47"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3" fillId="5" borderId="22" xfId="0" applyFont="1" applyFill="1" applyBorder="1" applyAlignment="1">
      <alignment horizontal="center" vertical="center"/>
    </xf>
    <xf numFmtId="0" fontId="3" fillId="5" borderId="24"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5" xfId="0" applyFont="1" applyFill="1" applyBorder="1" applyAlignment="1">
      <alignment horizontal="center" vertical="center"/>
    </xf>
    <xf numFmtId="0" fontId="5" fillId="4" borderId="35" xfId="0" applyFont="1" applyFill="1" applyBorder="1" applyAlignment="1">
      <alignment horizontal="left" vertical="center"/>
    </xf>
    <xf numFmtId="0" fontId="5" fillId="4" borderId="38"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0" borderId="37" xfId="0" applyFont="1" applyBorder="1" applyAlignment="1">
      <alignment horizontal="left" vertical="center"/>
    </xf>
    <xf numFmtId="0" fontId="3" fillId="0" borderId="37" xfId="0" applyFont="1" applyBorder="1" applyAlignment="1">
      <alignment horizontal="left" vertical="center" wrapText="1"/>
    </xf>
    <xf numFmtId="0" fontId="5" fillId="4" borderId="38" xfId="0" applyFont="1" applyFill="1" applyBorder="1" applyAlignment="1">
      <alignment horizontal="center" vertical="center" wrapText="1"/>
    </xf>
    <xf numFmtId="0" fontId="5" fillId="4" borderId="0" xfId="0" applyFont="1" applyFill="1" applyAlignment="1">
      <alignment horizontal="center" vertical="center" wrapText="1"/>
    </xf>
    <xf numFmtId="0" fontId="0" fillId="0" borderId="0" xfId="0" applyAlignment="1">
      <alignment horizontal="center"/>
    </xf>
    <xf numFmtId="0" fontId="3" fillId="5" borderId="37" xfId="0" applyFont="1" applyFill="1" applyBorder="1" applyAlignment="1">
      <alignment horizontal="left" vertical="center"/>
    </xf>
    <xf numFmtId="0" fontId="3" fillId="5" borderId="37" xfId="0" applyFont="1" applyFill="1" applyBorder="1" applyAlignment="1">
      <alignment horizontal="left" vertical="center" wrapText="1"/>
    </xf>
    <xf numFmtId="0" fontId="5" fillId="4" borderId="58" xfId="0" applyFont="1" applyFill="1" applyBorder="1" applyAlignment="1">
      <alignment horizontal="center" vertical="center"/>
    </xf>
    <xf numFmtId="0" fontId="3" fillId="0" borderId="37" xfId="0" applyFont="1" applyBorder="1" applyAlignment="1">
      <alignment horizontal="center" vertical="center"/>
    </xf>
    <xf numFmtId="0" fontId="3" fillId="0" borderId="35" xfId="0" applyFont="1" applyFill="1" applyBorder="1" applyAlignment="1">
      <alignment horizontal="center" vertical="center"/>
    </xf>
    <xf numFmtId="0" fontId="5" fillId="4" borderId="52" xfId="0" applyFont="1" applyFill="1" applyBorder="1" applyAlignment="1">
      <alignment horizontal="center" vertical="center"/>
    </xf>
    <xf numFmtId="3" fontId="3" fillId="0" borderId="40" xfId="0" applyNumberFormat="1" applyFont="1" applyBorder="1" applyAlignment="1">
      <alignment horizontal="center" vertical="center"/>
    </xf>
    <xf numFmtId="0" fontId="3" fillId="0" borderId="40" xfId="0" applyFont="1" applyBorder="1" applyAlignment="1">
      <alignment horizontal="left" vertical="center"/>
    </xf>
    <xf numFmtId="0" fontId="5" fillId="4" borderId="46" xfId="0" applyFont="1" applyFill="1" applyBorder="1" applyAlignment="1">
      <alignment horizontal="center" vertical="center" wrapText="1"/>
    </xf>
    <xf numFmtId="3" fontId="3" fillId="0" borderId="40" xfId="0" applyNumberFormat="1" applyFont="1" applyBorder="1" applyAlignment="1">
      <alignment horizontal="center" vertical="center" wrapText="1"/>
    </xf>
    <xf numFmtId="0" fontId="4" fillId="0" borderId="40" xfId="0" applyFont="1" applyBorder="1" applyAlignment="1">
      <alignment vertical="center" wrapText="1"/>
    </xf>
    <xf numFmtId="0" fontId="8" fillId="0" borderId="40" xfId="0" applyFont="1" applyBorder="1" applyAlignment="1">
      <alignment horizontal="center" vertical="center" wrapText="1"/>
    </xf>
    <xf numFmtId="0" fontId="3" fillId="4" borderId="45"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0" borderId="37" xfId="0" applyFont="1" applyBorder="1" applyAlignment="1">
      <alignment vertical="center" wrapText="1"/>
    </xf>
    <xf numFmtId="0" fontId="3" fillId="7" borderId="37" xfId="0" applyFont="1" applyFill="1" applyBorder="1" applyAlignment="1">
      <alignment vertical="center" wrapText="1"/>
    </xf>
    <xf numFmtId="0" fontId="3" fillId="7" borderId="40" xfId="0" applyFont="1" applyFill="1" applyBorder="1" applyAlignment="1">
      <alignment horizontal="center" vertical="center"/>
    </xf>
    <xf numFmtId="0" fontId="0" fillId="4" borderId="37" xfId="0" applyFill="1" applyBorder="1" applyAlignment="1">
      <alignment vertical="center"/>
    </xf>
    <xf numFmtId="0" fontId="3" fillId="8" borderId="37" xfId="0" applyFont="1" applyFill="1" applyBorder="1" applyAlignment="1">
      <alignment vertical="center" wrapText="1"/>
    </xf>
    <xf numFmtId="0" fontId="3" fillId="8" borderId="40" xfId="0" applyFont="1" applyFill="1" applyBorder="1" applyAlignment="1">
      <alignment horizontal="center" vertical="center"/>
    </xf>
    <xf numFmtId="0" fontId="3" fillId="0" borderId="59" xfId="0" applyFont="1" applyBorder="1" applyAlignment="1">
      <alignment vertical="center" wrapText="1"/>
    </xf>
    <xf numFmtId="0" fontId="3" fillId="0" borderId="60" xfId="0" applyFont="1" applyBorder="1" applyAlignment="1">
      <alignment horizontal="center" vertical="center"/>
    </xf>
    <xf numFmtId="0" fontId="7" fillId="0" borderId="0" xfId="0" applyFont="1" applyAlignment="1">
      <alignment horizontal="center" vertical="center"/>
    </xf>
    <xf numFmtId="0" fontId="9" fillId="4" borderId="35" xfId="0" applyFont="1" applyFill="1" applyBorder="1" applyAlignment="1">
      <alignment horizontal="center" vertical="center"/>
    </xf>
    <xf numFmtId="0" fontId="8" fillId="0" borderId="37" xfId="0" applyFont="1" applyBorder="1" applyAlignment="1">
      <alignment vertical="center" wrapText="1"/>
    </xf>
    <xf numFmtId="0" fontId="8" fillId="0" borderId="37" xfId="0" applyFont="1" applyBorder="1" applyAlignment="1">
      <alignment horizontal="left" vertical="center" wrapText="1"/>
    </xf>
    <xf numFmtId="0" fontId="8" fillId="8" borderId="37" xfId="0" applyFont="1" applyFill="1" applyBorder="1" applyAlignment="1">
      <alignment horizontal="left" vertical="center" wrapText="1"/>
    </xf>
    <xf numFmtId="0" fontId="8" fillId="8" borderId="40" xfId="0" applyFont="1" applyFill="1" applyBorder="1" applyAlignment="1">
      <alignment horizontal="center" vertical="center"/>
    </xf>
    <xf numFmtId="0" fontId="8" fillId="0" borderId="35" xfId="0" applyFont="1" applyBorder="1" applyAlignment="1">
      <alignment vertical="center" wrapText="1"/>
    </xf>
    <xf numFmtId="0" fontId="8" fillId="5" borderId="35" xfId="0" applyFont="1" applyFill="1" applyBorder="1" applyAlignment="1">
      <alignment horizontal="center" vertical="center"/>
    </xf>
    <xf numFmtId="0" fontId="8" fillId="0" borderId="35" xfId="0" applyFont="1" applyBorder="1" applyAlignment="1">
      <alignment horizontal="center" vertical="center"/>
    </xf>
    <xf numFmtId="0" fontId="4" fillId="0" borderId="0" xfId="0" applyFont="1" applyAlignment="1">
      <alignment vertical="center" wrapText="1"/>
    </xf>
    <xf numFmtId="0" fontId="3" fillId="0" borderId="23" xfId="0" applyFont="1" applyBorder="1" applyAlignment="1">
      <alignment horizontal="left" vertical="center" wrapText="1"/>
    </xf>
    <xf numFmtId="0" fontId="5" fillId="4" borderId="19" xfId="0" applyFont="1" applyFill="1" applyBorder="1" applyAlignment="1">
      <alignment horizontal="center" vertical="center" wrapText="1"/>
    </xf>
    <xf numFmtId="0" fontId="5" fillId="4" borderId="34" xfId="0" applyFont="1" applyFill="1" applyBorder="1" applyAlignment="1">
      <alignment horizontal="center" vertical="center"/>
    </xf>
    <xf numFmtId="0" fontId="0" fillId="4" borderId="23" xfId="0" applyFill="1" applyBorder="1" applyAlignment="1">
      <alignment vertical="center"/>
    </xf>
    <xf numFmtId="0" fontId="5" fillId="4" borderId="61" xfId="0" applyFont="1" applyFill="1" applyBorder="1" applyAlignment="1">
      <alignment horizontal="center" vertical="center"/>
    </xf>
    <xf numFmtId="0" fontId="5" fillId="4" borderId="61" xfId="0" applyFont="1" applyFill="1" applyBorder="1" applyAlignment="1">
      <alignment horizontal="center" vertical="center" wrapText="1"/>
    </xf>
    <xf numFmtId="0" fontId="12" fillId="4" borderId="47" xfId="0" applyFont="1" applyFill="1" applyBorder="1" applyAlignment="1">
      <alignment horizontal="center" vertical="center"/>
    </xf>
    <xf numFmtId="0" fontId="12" fillId="4" borderId="37"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23" xfId="0" applyFont="1" applyFill="1" applyBorder="1" applyAlignment="1">
      <alignment horizontal="center" vertical="center"/>
    </xf>
    <xf numFmtId="0" fontId="6" fillId="0" borderId="0" xfId="0" applyFont="1" applyBorder="1" applyAlignment="1">
      <alignment vertical="center" wrapText="1"/>
    </xf>
    <xf numFmtId="0" fontId="8" fillId="0" borderId="19" xfId="0" applyFont="1" applyBorder="1" applyAlignment="1">
      <alignment vertical="center" wrapText="1"/>
    </xf>
    <xf numFmtId="0" fontId="8" fillId="5" borderId="22" xfId="0" applyFont="1" applyFill="1" applyBorder="1" applyAlignment="1">
      <alignment horizontal="center" vertical="center"/>
    </xf>
    <xf numFmtId="0" fontId="8" fillId="0" borderId="23" xfId="0" applyFont="1" applyBorder="1" applyAlignment="1">
      <alignment vertical="center" wrapText="1"/>
    </xf>
    <xf numFmtId="0" fontId="8" fillId="5" borderId="24" xfId="0" applyFont="1" applyFill="1" applyBorder="1" applyAlignment="1">
      <alignment horizontal="center" vertical="center"/>
    </xf>
    <xf numFmtId="0" fontId="9" fillId="4" borderId="19" xfId="0" applyFont="1" applyFill="1" applyBorder="1" applyAlignment="1">
      <alignment horizontal="center" vertical="center"/>
    </xf>
    <xf numFmtId="0" fontId="15" fillId="0" borderId="0" xfId="0" applyFont="1"/>
    <xf numFmtId="0" fontId="15" fillId="0" borderId="0" xfId="0" applyFont="1" applyAlignment="1">
      <alignment vertical="top" wrapText="1"/>
    </xf>
    <xf numFmtId="0" fontId="16" fillId="0" borderId="0" xfId="0" applyFont="1" applyAlignment="1">
      <alignment vertical="top" wrapText="1"/>
    </xf>
    <xf numFmtId="0" fontId="15" fillId="0" borderId="0" xfId="0" applyFont="1" applyAlignment="1">
      <alignment wrapText="1"/>
    </xf>
    <xf numFmtId="0" fontId="16" fillId="0" borderId="0" xfId="0" applyFont="1" applyAlignment="1">
      <alignment wrapText="1"/>
    </xf>
    <xf numFmtId="0" fontId="0" fillId="0" borderId="0" xfId="0" applyFont="1"/>
    <xf numFmtId="0" fontId="18" fillId="0" borderId="0" xfId="1" applyFont="1"/>
    <xf numFmtId="0" fontId="17" fillId="0" borderId="0" xfId="0" applyFont="1" applyAlignment="1">
      <alignment horizontal="left"/>
    </xf>
    <xf numFmtId="0" fontId="5" fillId="5" borderId="43" xfId="0" applyFont="1" applyFill="1" applyBorder="1" applyAlignment="1">
      <alignment vertical="center"/>
    </xf>
    <xf numFmtId="0" fontId="5" fillId="5" borderId="39" xfId="0" applyFont="1" applyFill="1" applyBorder="1" applyAlignment="1">
      <alignment vertical="center"/>
    </xf>
    <xf numFmtId="0" fontId="5" fillId="5" borderId="38" xfId="0" applyFont="1" applyFill="1" applyBorder="1" applyAlignment="1">
      <alignment vertical="center"/>
    </xf>
    <xf numFmtId="0" fontId="4" fillId="0" borderId="0" xfId="0" applyFont="1" applyAlignment="1">
      <alignment horizontal="center" vertical="center" wrapText="1"/>
    </xf>
    <xf numFmtId="0" fontId="6" fillId="0" borderId="44" xfId="0" applyFont="1" applyBorder="1" applyAlignment="1">
      <alignment horizontal="center" vertical="center" wrapText="1"/>
    </xf>
    <xf numFmtId="0" fontId="6" fillId="0" borderId="0" xfId="0" applyFont="1" applyAlignment="1">
      <alignment horizontal="center" vertical="center" wrapText="1"/>
    </xf>
    <xf numFmtId="0" fontId="5" fillId="4" borderId="36" xfId="0" applyFont="1" applyFill="1" applyBorder="1" applyAlignment="1">
      <alignment horizontal="center" vertical="center"/>
    </xf>
    <xf numFmtId="0" fontId="5" fillId="4" borderId="37" xfId="0" applyFont="1" applyFill="1" applyBorder="1" applyAlignment="1">
      <alignment horizontal="center" vertical="center"/>
    </xf>
    <xf numFmtId="0" fontId="7" fillId="5" borderId="20" xfId="0" applyFont="1" applyFill="1" applyBorder="1" applyAlignment="1">
      <alignment horizontal="left" vertical="center"/>
    </xf>
    <xf numFmtId="0" fontId="7" fillId="5" borderId="21" xfId="0" applyFont="1" applyFill="1" applyBorder="1" applyAlignment="1">
      <alignment horizontal="left" vertical="center"/>
    </xf>
    <xf numFmtId="0" fontId="7" fillId="5" borderId="22" xfId="0" applyFont="1" applyFill="1" applyBorder="1" applyAlignment="1">
      <alignment horizontal="left" vertical="center"/>
    </xf>
    <xf numFmtId="0" fontId="4" fillId="0" borderId="0" xfId="0" applyFont="1" applyAlignment="1">
      <alignment horizontal="center" vertical="center"/>
    </xf>
    <xf numFmtId="0" fontId="5" fillId="4" borderId="30"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6" fillId="0" borderId="27" xfId="0" applyFont="1" applyBorder="1" applyAlignment="1">
      <alignment horizontal="center" vertical="center"/>
    </xf>
    <xf numFmtId="0" fontId="4" fillId="0" borderId="0" xfId="0" applyFont="1" applyBorder="1" applyAlignment="1">
      <alignment horizontal="center" vertical="center" wrapText="1"/>
    </xf>
    <xf numFmtId="0" fontId="4"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Border="1" applyAlignment="1">
      <alignment horizontal="center" vertical="center" wrapText="1"/>
    </xf>
    <xf numFmtId="0" fontId="5" fillId="5" borderId="20" xfId="0" applyFont="1" applyFill="1" applyBorder="1" applyAlignment="1">
      <alignment vertical="center"/>
    </xf>
    <xf numFmtId="0" fontId="5" fillId="5" borderId="21" xfId="0" applyFont="1" applyFill="1" applyBorder="1" applyAlignment="1">
      <alignment vertical="center"/>
    </xf>
    <xf numFmtId="0" fontId="5" fillId="4" borderId="19"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43"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7" xfId="0" applyFont="1" applyFill="1" applyBorder="1" applyAlignment="1">
      <alignment horizontal="center" vertical="center"/>
    </xf>
    <xf numFmtId="0" fontId="10" fillId="0" borderId="0" xfId="0" applyFont="1" applyAlignment="1">
      <alignment horizontal="center" vertical="center" wrapText="1"/>
    </xf>
    <xf numFmtId="0" fontId="3" fillId="5" borderId="20" xfId="0" applyFont="1" applyFill="1" applyBorder="1" applyAlignment="1">
      <alignment vertical="center"/>
    </xf>
    <xf numFmtId="0" fontId="3" fillId="5" borderId="21" xfId="0" applyFont="1" applyFill="1" applyBorder="1" applyAlignment="1">
      <alignment vertical="center"/>
    </xf>
    <xf numFmtId="0" fontId="3" fillId="5" borderId="22" xfId="0" applyFont="1" applyFill="1" applyBorder="1" applyAlignment="1">
      <alignment vertical="center"/>
    </xf>
    <xf numFmtId="0" fontId="6" fillId="0" borderId="0" xfId="0" applyFont="1" applyAlignment="1">
      <alignment horizontal="left" vertical="center"/>
    </xf>
    <xf numFmtId="0" fontId="3" fillId="0" borderId="0" xfId="0" applyFont="1" applyAlignment="1">
      <alignment horizontal="center" vertical="center" wrapText="1"/>
    </xf>
    <xf numFmtId="0" fontId="3" fillId="5" borderId="20"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4" fillId="5" borderId="20" xfId="0" applyFont="1" applyFill="1" applyBorder="1" applyAlignment="1">
      <alignment horizontal="left" vertical="center"/>
    </xf>
    <xf numFmtId="0" fontId="4" fillId="5" borderId="21" xfId="0" applyFont="1" applyFill="1" applyBorder="1" applyAlignment="1">
      <alignment horizontal="left" vertical="center"/>
    </xf>
    <xf numFmtId="0" fontId="4" fillId="5" borderId="22" xfId="0" applyFont="1" applyFill="1" applyBorder="1" applyAlignment="1">
      <alignment horizontal="left" vertical="center"/>
    </xf>
    <xf numFmtId="0" fontId="3" fillId="5" borderId="20" xfId="0" applyFont="1" applyFill="1" applyBorder="1" applyAlignment="1">
      <alignment horizontal="left" vertical="center"/>
    </xf>
    <xf numFmtId="0" fontId="3" fillId="5" borderId="21" xfId="0" applyFont="1" applyFill="1" applyBorder="1" applyAlignment="1">
      <alignment horizontal="left" vertical="center"/>
    </xf>
    <xf numFmtId="0" fontId="3" fillId="5" borderId="22" xfId="0" applyFont="1" applyFill="1" applyBorder="1" applyAlignment="1">
      <alignment horizontal="left" vertical="center"/>
    </xf>
    <xf numFmtId="0" fontId="3" fillId="5" borderId="20" xfId="0" applyFont="1" applyFill="1" applyBorder="1" applyAlignment="1">
      <alignment horizontal="justify" vertical="center"/>
    </xf>
    <xf numFmtId="0" fontId="3" fillId="5" borderId="21" xfId="0" applyFont="1" applyFill="1" applyBorder="1" applyAlignment="1">
      <alignment horizontal="justify" vertical="center"/>
    </xf>
    <xf numFmtId="0" fontId="3" fillId="5" borderId="22" xfId="0" applyFont="1" applyFill="1" applyBorder="1" applyAlignment="1">
      <alignment horizontal="justify" vertical="center"/>
    </xf>
    <xf numFmtId="0" fontId="4" fillId="5" borderId="25" xfId="0" applyFont="1" applyFill="1" applyBorder="1" applyAlignment="1">
      <alignment horizontal="left" vertical="center"/>
    </xf>
    <xf numFmtId="0" fontId="5" fillId="4" borderId="28"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4" xfId="0" applyFont="1" applyFill="1" applyBorder="1" applyAlignment="1">
      <alignment horizontal="center" vertical="center"/>
    </xf>
    <xf numFmtId="0" fontId="3" fillId="5" borderId="20" xfId="0" applyFont="1" applyFill="1" applyBorder="1" applyAlignment="1">
      <alignment horizontal="justify" vertical="center" wrapText="1"/>
    </xf>
    <xf numFmtId="0" fontId="3" fillId="5" borderId="21" xfId="0" applyFont="1" applyFill="1" applyBorder="1" applyAlignment="1">
      <alignment horizontal="justify" vertical="center" wrapText="1"/>
    </xf>
    <xf numFmtId="0" fontId="3" fillId="5" borderId="22" xfId="0" applyFont="1" applyFill="1" applyBorder="1" applyAlignment="1">
      <alignment horizontal="justify" vertical="center" wrapText="1"/>
    </xf>
    <xf numFmtId="0" fontId="5" fillId="4" borderId="34" xfId="0" applyFont="1" applyFill="1" applyBorder="1" applyAlignment="1">
      <alignment horizontal="center" vertical="center" wrapText="1"/>
    </xf>
    <xf numFmtId="0" fontId="0" fillId="6" borderId="21" xfId="0" applyFill="1" applyBorder="1" applyAlignment="1">
      <alignment horizontal="center"/>
    </xf>
    <xf numFmtId="0" fontId="0" fillId="6" borderId="22" xfId="0" applyFill="1" applyBorder="1" applyAlignment="1">
      <alignment horizontal="center"/>
    </xf>
    <xf numFmtId="0" fontId="5" fillId="5" borderId="43" xfId="0" applyFont="1" applyFill="1" applyBorder="1" applyAlignment="1">
      <alignment vertical="center" wrapText="1"/>
    </xf>
    <xf numFmtId="0" fontId="5" fillId="5" borderId="39" xfId="0" applyFont="1" applyFill="1" applyBorder="1" applyAlignment="1">
      <alignment vertical="center" wrapText="1"/>
    </xf>
    <xf numFmtId="0" fontId="5" fillId="5" borderId="38" xfId="0" applyFont="1" applyFill="1" applyBorder="1" applyAlignment="1">
      <alignment vertical="center" wrapText="1"/>
    </xf>
    <xf numFmtId="0" fontId="4" fillId="0" borderId="42" xfId="0" applyFont="1" applyBorder="1" applyAlignment="1">
      <alignment horizontal="center" vertical="center" wrapText="1"/>
    </xf>
    <xf numFmtId="0" fontId="5" fillId="4" borderId="36"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4" fillId="0" borderId="42" xfId="0" applyFont="1" applyBorder="1" applyAlignment="1">
      <alignment horizontal="center" vertical="center"/>
    </xf>
    <xf numFmtId="0" fontId="5" fillId="5" borderId="54" xfId="0" applyFont="1" applyFill="1" applyBorder="1" applyAlignment="1">
      <alignment vertical="center" wrapText="1"/>
    </xf>
    <xf numFmtId="0" fontId="5" fillId="5" borderId="53" xfId="0" applyFont="1" applyFill="1" applyBorder="1" applyAlignment="1">
      <alignment vertical="center" wrapText="1"/>
    </xf>
    <xf numFmtId="0" fontId="5" fillId="5" borderId="51" xfId="0" applyFont="1" applyFill="1" applyBorder="1" applyAlignment="1">
      <alignment vertical="center" wrapText="1"/>
    </xf>
    <xf numFmtId="0" fontId="5" fillId="4" borderId="43"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9" fillId="5" borderId="43" xfId="0" applyFont="1" applyFill="1" applyBorder="1" applyAlignment="1">
      <alignment horizontal="left" vertical="center" wrapText="1"/>
    </xf>
    <xf numFmtId="0" fontId="9" fillId="5" borderId="39" xfId="0" applyFont="1" applyFill="1" applyBorder="1" applyAlignment="1">
      <alignment horizontal="left" vertical="center" wrapText="1"/>
    </xf>
    <xf numFmtId="0" fontId="9" fillId="5" borderId="38" xfId="0" applyFont="1" applyFill="1" applyBorder="1" applyAlignment="1">
      <alignment horizontal="left" vertical="center" wrapText="1"/>
    </xf>
    <xf numFmtId="0" fontId="9" fillId="5" borderId="43" xfId="0" applyFont="1" applyFill="1" applyBorder="1" applyAlignment="1">
      <alignment horizontal="justify" vertical="center" wrapText="1"/>
    </xf>
    <xf numFmtId="0" fontId="9" fillId="5" borderId="39" xfId="0" applyFont="1" applyFill="1" applyBorder="1" applyAlignment="1">
      <alignment horizontal="justify" vertical="center" wrapText="1"/>
    </xf>
    <xf numFmtId="0" fontId="9" fillId="5" borderId="38" xfId="0" applyFont="1" applyFill="1" applyBorder="1" applyAlignment="1">
      <alignment horizontal="justify" vertical="center" wrapText="1"/>
    </xf>
    <xf numFmtId="0" fontId="6" fillId="0" borderId="44" xfId="0" applyFont="1" applyBorder="1" applyAlignment="1">
      <alignment horizontal="center" vertical="center"/>
    </xf>
    <xf numFmtId="0" fontId="9" fillId="4" borderId="36"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43"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8" xfId="0" applyFont="1" applyFill="1" applyBorder="1" applyAlignment="1">
      <alignment horizontal="center" vertical="center"/>
    </xf>
    <xf numFmtId="0" fontId="5" fillId="5" borderId="43" xfId="0" applyFont="1" applyFill="1" applyBorder="1" applyAlignment="1">
      <alignment horizontal="justify" vertical="center" wrapText="1"/>
    </xf>
    <xf numFmtId="0" fontId="5" fillId="5" borderId="39" xfId="0" applyFont="1" applyFill="1" applyBorder="1" applyAlignment="1">
      <alignment horizontal="justify" vertical="center" wrapText="1"/>
    </xf>
    <xf numFmtId="0" fontId="5" fillId="5" borderId="38" xfId="0" applyFont="1" applyFill="1" applyBorder="1" applyAlignment="1">
      <alignment horizontal="justify" vertical="center" wrapText="1"/>
    </xf>
    <xf numFmtId="0" fontId="5" fillId="5" borderId="20" xfId="0" applyFont="1" applyFill="1" applyBorder="1" applyAlignment="1">
      <alignment vertical="center" wrapText="1"/>
    </xf>
    <xf numFmtId="0" fontId="5" fillId="5" borderId="21" xfId="0" applyFont="1" applyFill="1" applyBorder="1" applyAlignment="1">
      <alignment vertical="center" wrapText="1"/>
    </xf>
    <xf numFmtId="0" fontId="5" fillId="5" borderId="22" xfId="0" applyFont="1" applyFill="1" applyBorder="1" applyAlignment="1">
      <alignment vertical="center" wrapText="1"/>
    </xf>
    <xf numFmtId="0" fontId="5" fillId="5" borderId="28" xfId="0" applyFont="1" applyFill="1" applyBorder="1" applyAlignment="1">
      <alignment vertical="center" wrapText="1"/>
    </xf>
    <xf numFmtId="0" fontId="5" fillId="5" borderId="27" xfId="0" applyFont="1" applyFill="1" applyBorder="1" applyAlignment="1">
      <alignment vertical="center" wrapText="1"/>
    </xf>
    <xf numFmtId="0" fontId="5" fillId="5" borderId="29" xfId="0" applyFont="1" applyFill="1" applyBorder="1" applyAlignment="1">
      <alignment vertical="center" wrapText="1"/>
    </xf>
    <xf numFmtId="0" fontId="5" fillId="5" borderId="25" xfId="0" applyFont="1" applyFill="1" applyBorder="1" applyAlignment="1">
      <alignment vertical="center" wrapText="1"/>
    </xf>
    <xf numFmtId="0" fontId="5" fillId="5" borderId="26" xfId="0" applyFont="1" applyFill="1" applyBorder="1" applyAlignment="1">
      <alignment vertical="center" wrapText="1"/>
    </xf>
    <xf numFmtId="0" fontId="5" fillId="5" borderId="24" xfId="0" applyFont="1" applyFill="1" applyBorder="1" applyAlignment="1">
      <alignment vertical="center" wrapText="1"/>
    </xf>
    <xf numFmtId="0" fontId="4" fillId="0" borderId="26" xfId="0" applyFont="1" applyBorder="1" applyAlignment="1">
      <alignment horizontal="center" vertical="center"/>
    </xf>
    <xf numFmtId="0" fontId="5" fillId="4" borderId="34" xfId="0" applyFont="1" applyFill="1" applyBorder="1" applyAlignment="1">
      <alignment horizontal="center" vertical="center"/>
    </xf>
    <xf numFmtId="0" fontId="5" fillId="5" borderId="43" xfId="0" applyFont="1" applyFill="1" applyBorder="1" applyAlignment="1">
      <alignment horizontal="left" vertical="center" wrapText="1"/>
    </xf>
    <xf numFmtId="0" fontId="5" fillId="5" borderId="39" xfId="0" applyFont="1" applyFill="1" applyBorder="1" applyAlignment="1">
      <alignment horizontal="left" vertical="center" wrapText="1"/>
    </xf>
    <xf numFmtId="0" fontId="5" fillId="5" borderId="38"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5" fillId="5" borderId="20" xfId="0" applyFont="1" applyFill="1" applyBorder="1" applyAlignment="1">
      <alignment horizontal="justify" vertical="center" wrapText="1"/>
    </xf>
    <xf numFmtId="0" fontId="5" fillId="5" borderId="21" xfId="0" applyFont="1" applyFill="1" applyBorder="1" applyAlignment="1">
      <alignment horizontal="justify" vertical="center" wrapText="1"/>
    </xf>
    <xf numFmtId="0" fontId="5" fillId="5" borderId="22" xfId="0" applyFont="1" applyFill="1" applyBorder="1" applyAlignment="1">
      <alignment horizontal="justify" vertical="center" wrapText="1"/>
    </xf>
    <xf numFmtId="0" fontId="5" fillId="4" borderId="28"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5" borderId="20" xfId="0" applyFont="1" applyFill="1" applyBorder="1" applyAlignment="1">
      <alignment horizontal="left" vertical="center"/>
    </xf>
    <xf numFmtId="0" fontId="5" fillId="5" borderId="21" xfId="0" applyFont="1" applyFill="1" applyBorder="1" applyAlignment="1">
      <alignment horizontal="left" vertical="center"/>
    </xf>
    <xf numFmtId="0" fontId="5" fillId="5" borderId="22" xfId="0" applyFont="1" applyFill="1" applyBorder="1" applyAlignment="1">
      <alignment horizontal="left" vertical="center"/>
    </xf>
    <xf numFmtId="0" fontId="5" fillId="4" borderId="47"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13" fillId="0" borderId="44" xfId="0" applyFont="1" applyBorder="1" applyAlignment="1">
      <alignment horizontal="center" vertical="center" wrapText="1"/>
    </xf>
    <xf numFmtId="0" fontId="13" fillId="0" borderId="0" xfId="0" applyFont="1" applyBorder="1" applyAlignment="1">
      <alignment horizontal="center" vertical="center" wrapText="1"/>
    </xf>
    <xf numFmtId="0" fontId="5" fillId="5" borderId="43" xfId="0" applyFont="1" applyFill="1" applyBorder="1" applyAlignment="1">
      <alignment horizontal="left" vertical="center"/>
    </xf>
    <xf numFmtId="0" fontId="5" fillId="5" borderId="39" xfId="0" applyFont="1" applyFill="1" applyBorder="1" applyAlignment="1">
      <alignment horizontal="left" vertical="center"/>
    </xf>
    <xf numFmtId="0" fontId="5" fillId="5" borderId="38" xfId="0" applyFont="1" applyFill="1" applyBorder="1" applyAlignment="1">
      <alignment horizontal="left" vertical="center"/>
    </xf>
    <xf numFmtId="0" fontId="7" fillId="4" borderId="36" xfId="0" applyFont="1" applyFill="1" applyBorder="1" applyAlignment="1">
      <alignment horizontal="left" vertical="center"/>
    </xf>
    <xf numFmtId="0" fontId="7" fillId="4" borderId="47" xfId="0" applyFont="1" applyFill="1" applyBorder="1" applyAlignment="1">
      <alignment horizontal="left" vertical="center"/>
    </xf>
    <xf numFmtId="0" fontId="7" fillId="4" borderId="37" xfId="0" applyFont="1" applyFill="1" applyBorder="1" applyAlignment="1">
      <alignment horizontal="left" vertical="center"/>
    </xf>
    <xf numFmtId="0" fontId="9" fillId="4" borderId="36" xfId="0" applyFont="1" applyFill="1" applyBorder="1" applyAlignment="1">
      <alignment horizontal="center" vertical="center"/>
    </xf>
    <xf numFmtId="0" fontId="9" fillId="4" borderId="47" xfId="0" applyFont="1" applyFill="1" applyBorder="1" applyAlignment="1">
      <alignment horizontal="center" vertical="center"/>
    </xf>
    <xf numFmtId="0" fontId="9" fillId="4" borderId="37"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38" xfId="0" applyFont="1" applyFill="1" applyBorder="1" applyAlignment="1">
      <alignment horizontal="center" vertical="center"/>
    </xf>
    <xf numFmtId="0" fontId="4" fillId="0" borderId="55" xfId="0" applyFont="1" applyBorder="1" applyAlignment="1">
      <alignment horizontal="center" vertical="center" wrapText="1"/>
    </xf>
    <xf numFmtId="0" fontId="9" fillId="4" borderId="49" xfId="0" applyFont="1" applyFill="1" applyBorder="1" applyAlignment="1">
      <alignment horizontal="center" vertical="center"/>
    </xf>
    <xf numFmtId="0" fontId="9" fillId="4" borderId="50"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53" xfId="0" applyFont="1" applyFill="1" applyBorder="1" applyAlignment="1">
      <alignment horizontal="center" vertical="center"/>
    </xf>
    <xf numFmtId="0" fontId="9" fillId="4" borderId="51" xfId="0" applyFont="1" applyFill="1" applyBorder="1" applyAlignment="1">
      <alignment horizontal="center" vertical="center"/>
    </xf>
    <xf numFmtId="0" fontId="0" fillId="0" borderId="44" xfId="0" applyBorder="1" applyAlignment="1">
      <alignment horizontal="center"/>
    </xf>
    <xf numFmtId="0" fontId="5" fillId="4" borderId="35" xfId="0" applyFont="1" applyFill="1" applyBorder="1" applyAlignment="1">
      <alignment horizontal="center" vertical="center"/>
    </xf>
    <xf numFmtId="0" fontId="3" fillId="0" borderId="36" xfId="0" applyFont="1" applyBorder="1" applyAlignment="1">
      <alignment horizontal="left" vertical="center"/>
    </xf>
    <xf numFmtId="0" fontId="3" fillId="0" borderId="47" xfId="0" applyFont="1" applyBorder="1" applyAlignment="1">
      <alignment horizontal="left" vertical="center"/>
    </xf>
    <xf numFmtId="0" fontId="3" fillId="0" borderId="37" xfId="0" applyFont="1" applyBorder="1" applyAlignment="1">
      <alignment horizontal="left" vertical="center"/>
    </xf>
    <xf numFmtId="0" fontId="3" fillId="0" borderId="36" xfId="0" applyFont="1" applyBorder="1" applyAlignment="1">
      <alignment horizontal="left" vertical="center" wrapText="1"/>
    </xf>
    <xf numFmtId="0" fontId="3" fillId="0" borderId="47" xfId="0" applyFont="1" applyBorder="1" applyAlignment="1">
      <alignment horizontal="left" vertical="center" wrapText="1"/>
    </xf>
    <xf numFmtId="0" fontId="3" fillId="0" borderId="37" xfId="0" applyFont="1" applyBorder="1" applyAlignment="1">
      <alignment horizontal="left" vertical="center" wrapText="1"/>
    </xf>
    <xf numFmtId="0" fontId="3" fillId="5" borderId="43" xfId="0" applyFont="1" applyFill="1" applyBorder="1" applyAlignment="1">
      <alignment horizontal="left" vertical="center"/>
    </xf>
    <xf numFmtId="0" fontId="3" fillId="5" borderId="39" xfId="0" applyFont="1" applyFill="1" applyBorder="1" applyAlignment="1">
      <alignment horizontal="left" vertical="center"/>
    </xf>
    <xf numFmtId="0" fontId="3" fillId="5" borderId="38" xfId="0" applyFont="1" applyFill="1" applyBorder="1" applyAlignment="1">
      <alignment horizontal="left" vertical="center"/>
    </xf>
    <xf numFmtId="0" fontId="3" fillId="5" borderId="43" xfId="0" applyFont="1" applyFill="1" applyBorder="1" applyAlignment="1">
      <alignment vertical="center" wrapText="1"/>
    </xf>
    <xf numFmtId="0" fontId="3" fillId="5" borderId="39" xfId="0" applyFont="1" applyFill="1" applyBorder="1" applyAlignment="1">
      <alignment vertical="center" wrapText="1"/>
    </xf>
    <xf numFmtId="0" fontId="3" fillId="5" borderId="38" xfId="0" applyFont="1" applyFill="1" applyBorder="1" applyAlignment="1">
      <alignment vertical="center" wrapText="1"/>
    </xf>
    <xf numFmtId="0" fontId="3" fillId="5" borderId="43"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43" xfId="0" applyFont="1" applyFill="1" applyBorder="1" applyAlignment="1">
      <alignment horizontal="justify" vertical="center"/>
    </xf>
    <xf numFmtId="0" fontId="3" fillId="5" borderId="39" xfId="0" applyFont="1" applyFill="1" applyBorder="1" applyAlignment="1">
      <alignment horizontal="justify" vertical="center"/>
    </xf>
    <xf numFmtId="0" fontId="3" fillId="5" borderId="38" xfId="0" applyFont="1" applyFill="1" applyBorder="1" applyAlignment="1">
      <alignment horizontal="justify" vertical="center"/>
    </xf>
    <xf numFmtId="0" fontId="3" fillId="5" borderId="43" xfId="0" applyFont="1" applyFill="1" applyBorder="1" applyAlignment="1">
      <alignment horizontal="justify" vertical="center" wrapText="1"/>
    </xf>
    <xf numFmtId="0" fontId="3" fillId="5" borderId="39" xfId="0" applyFont="1" applyFill="1" applyBorder="1" applyAlignment="1">
      <alignment horizontal="justify" vertical="center" wrapText="1"/>
    </xf>
    <xf numFmtId="0" fontId="3" fillId="5" borderId="38" xfId="0" applyFont="1" applyFill="1" applyBorder="1" applyAlignment="1">
      <alignment horizontal="justify" vertical="center" wrapText="1"/>
    </xf>
    <xf numFmtId="0" fontId="5" fillId="7" borderId="43" xfId="0" applyFont="1" applyFill="1" applyBorder="1" applyAlignment="1">
      <alignment horizontal="center" vertical="center"/>
    </xf>
    <xf numFmtId="0" fontId="5" fillId="7" borderId="39" xfId="0" applyFont="1" applyFill="1" applyBorder="1" applyAlignment="1">
      <alignment horizontal="center" vertical="center"/>
    </xf>
    <xf numFmtId="0" fontId="5" fillId="7" borderId="38" xfId="0" applyFont="1" applyFill="1" applyBorder="1" applyAlignment="1">
      <alignment horizontal="center" vertical="center"/>
    </xf>
    <xf numFmtId="0" fontId="3" fillId="5" borderId="43"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38" xfId="0" applyFont="1" applyFill="1" applyBorder="1" applyAlignment="1">
      <alignment horizontal="center" vertical="center"/>
    </xf>
    <xf numFmtId="0" fontId="5" fillId="7" borderId="54" xfId="0" applyFont="1" applyFill="1" applyBorder="1" applyAlignment="1">
      <alignment horizontal="center" vertical="center"/>
    </xf>
    <xf numFmtId="0" fontId="5" fillId="7" borderId="53" xfId="0" applyFont="1" applyFill="1" applyBorder="1" applyAlignment="1">
      <alignment horizontal="center" vertical="center"/>
    </xf>
    <xf numFmtId="0" fontId="5" fillId="7" borderId="5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51" xfId="0" applyFont="1" applyFill="1" applyBorder="1" applyAlignment="1">
      <alignment horizontal="center" vertical="center"/>
    </xf>
    <xf numFmtId="0" fontId="3" fillId="5" borderId="43"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4" fillId="0" borderId="55" xfId="0" applyFont="1" applyBorder="1" applyAlignment="1">
      <alignment horizontal="center" vertical="center"/>
    </xf>
    <xf numFmtId="0" fontId="5" fillId="4" borderId="4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49"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4" fillId="0" borderId="44" xfId="0" applyFont="1" applyBorder="1" applyAlignment="1">
      <alignment horizontal="center" wrapText="1"/>
    </xf>
    <xf numFmtId="0" fontId="4" fillId="0" borderId="0" xfId="0" applyFont="1" applyAlignment="1">
      <alignment horizontal="center" wrapText="1"/>
    </xf>
    <xf numFmtId="0" fontId="19"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33651</xdr:colOff>
      <xdr:row>36</xdr:row>
      <xdr:rowOff>38359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492059" cy="77677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2"/>
  <sheetViews>
    <sheetView tabSelected="1" zoomScaleNormal="100" workbookViewId="0">
      <selection activeCell="A12" sqref="A12"/>
    </sheetView>
  </sheetViews>
  <sheetFormatPr defaultColWidth="8.81640625" defaultRowHeight="12.5" x14ac:dyDescent="0.25"/>
  <cols>
    <col min="1" max="1" width="128" style="165" customWidth="1"/>
    <col min="2" max="16384" width="8.81640625" style="162"/>
  </cols>
  <sheetData>
    <row r="3" spans="1:17" ht="18" x14ac:dyDescent="0.4">
      <c r="A3" s="166" t="s">
        <v>1369</v>
      </c>
    </row>
    <row r="4" spans="1:17" ht="70" customHeight="1" x14ac:dyDescent="0.25">
      <c r="A4" s="163" t="s">
        <v>1377</v>
      </c>
      <c r="B4" s="163"/>
      <c r="C4" s="163"/>
      <c r="D4" s="163"/>
      <c r="E4" s="163"/>
      <c r="F4" s="163"/>
      <c r="G4" s="163"/>
      <c r="H4" s="163"/>
      <c r="I4" s="163"/>
      <c r="J4" s="163"/>
      <c r="K4" s="163"/>
      <c r="L4" s="163"/>
      <c r="M4" s="163"/>
      <c r="N4" s="163"/>
      <c r="O4" s="163"/>
      <c r="P4" s="163"/>
      <c r="Q4" s="163"/>
    </row>
    <row r="5" spans="1:17" ht="18" x14ac:dyDescent="0.25">
      <c r="A5" s="164" t="s">
        <v>1372</v>
      </c>
      <c r="B5" s="163"/>
      <c r="C5" s="163"/>
      <c r="D5" s="163"/>
      <c r="E5" s="163"/>
      <c r="F5" s="163"/>
      <c r="G5" s="163"/>
      <c r="H5" s="163"/>
      <c r="I5" s="163"/>
      <c r="J5" s="163"/>
      <c r="K5" s="163"/>
      <c r="L5" s="163"/>
      <c r="M5" s="163"/>
      <c r="N5" s="163"/>
      <c r="O5" s="163"/>
      <c r="P5" s="163"/>
      <c r="Q5" s="163"/>
    </row>
    <row r="6" spans="1:17" ht="27" customHeight="1" x14ac:dyDescent="0.25">
      <c r="A6" s="165" t="s">
        <v>1373</v>
      </c>
    </row>
    <row r="7" spans="1:17" x14ac:dyDescent="0.25">
      <c r="A7" s="165" t="s">
        <v>1370</v>
      </c>
    </row>
    <row r="8" spans="1:17" x14ac:dyDescent="0.25">
      <c r="A8" s="165" t="s">
        <v>1371</v>
      </c>
    </row>
    <row r="9" spans="1:17" ht="44.15" customHeight="1" x14ac:dyDescent="0.25">
      <c r="A9" s="165" t="s">
        <v>1374</v>
      </c>
    </row>
    <row r="10" spans="1:17" ht="31" customHeight="1" x14ac:dyDescent="0.25">
      <c r="A10" s="165" t="s">
        <v>1375</v>
      </c>
    </row>
    <row r="11" spans="1:17" x14ac:dyDescent="0.25">
      <c r="A11" s="165" t="s">
        <v>1376</v>
      </c>
    </row>
    <row r="12" spans="1:17" ht="25" x14ac:dyDescent="0.25">
      <c r="A12" s="376" t="s">
        <v>1379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N51"/>
  <sheetViews>
    <sheetView zoomScale="90" zoomScaleNormal="90" workbookViewId="0">
      <selection activeCell="M5" sqref="M4:M5"/>
    </sheetView>
  </sheetViews>
  <sheetFormatPr defaultColWidth="8.81640625" defaultRowHeight="14.5" x14ac:dyDescent="0.35"/>
  <cols>
    <col min="11" max="11" width="30.7265625" customWidth="1"/>
    <col min="12" max="12" width="29" bestFit="1" customWidth="1"/>
    <col min="13" max="13" width="32.81640625" customWidth="1"/>
    <col min="14" max="14" width="35.81640625" customWidth="1"/>
  </cols>
  <sheetData>
    <row r="1" spans="11:14" ht="93" customHeight="1" thickBot="1" x14ac:dyDescent="0.4">
      <c r="K1" s="4" t="s">
        <v>86</v>
      </c>
      <c r="L1" s="8" t="s">
        <v>80</v>
      </c>
      <c r="M1" s="4" t="s">
        <v>86</v>
      </c>
      <c r="N1" s="8" t="s">
        <v>81</v>
      </c>
    </row>
    <row r="2" spans="11:14" x14ac:dyDescent="0.35">
      <c r="K2" s="12" t="s">
        <v>10</v>
      </c>
      <c r="L2" s="1" t="s">
        <v>0</v>
      </c>
      <c r="M2" s="12" t="s">
        <v>50</v>
      </c>
      <c r="N2" s="1" t="s">
        <v>51</v>
      </c>
    </row>
    <row r="3" spans="11:14" x14ac:dyDescent="0.35">
      <c r="K3" s="11"/>
      <c r="L3" s="2" t="s">
        <v>1</v>
      </c>
      <c r="M3" s="11"/>
      <c r="N3" s="2" t="s">
        <v>52</v>
      </c>
    </row>
    <row r="4" spans="11:14" x14ac:dyDescent="0.35">
      <c r="K4" s="11"/>
      <c r="L4" s="2" t="s">
        <v>2</v>
      </c>
      <c r="M4" s="11"/>
      <c r="N4" s="2" t="s">
        <v>53</v>
      </c>
    </row>
    <row r="5" spans="11:14" x14ac:dyDescent="0.35">
      <c r="K5" s="11"/>
      <c r="L5" s="2" t="s">
        <v>3</v>
      </c>
      <c r="M5" s="11"/>
      <c r="N5" s="2" t="s">
        <v>54</v>
      </c>
    </row>
    <row r="6" spans="11:14" x14ac:dyDescent="0.35">
      <c r="K6" s="11"/>
      <c r="L6" s="2" t="s">
        <v>4</v>
      </c>
      <c r="M6" s="11"/>
      <c r="N6" s="2" t="s">
        <v>55</v>
      </c>
    </row>
    <row r="7" spans="11:14" x14ac:dyDescent="0.35">
      <c r="K7" s="11"/>
      <c r="L7" s="2" t="s">
        <v>5</v>
      </c>
      <c r="M7" s="11"/>
      <c r="N7" s="2" t="s">
        <v>56</v>
      </c>
    </row>
    <row r="8" spans="11:14" x14ac:dyDescent="0.35">
      <c r="K8" s="11"/>
      <c r="L8" s="2" t="s">
        <v>6</v>
      </c>
      <c r="M8" s="11"/>
      <c r="N8" s="2" t="s">
        <v>57</v>
      </c>
    </row>
    <row r="9" spans="11:14" x14ac:dyDescent="0.35">
      <c r="K9" s="11"/>
      <c r="L9" s="2" t="s">
        <v>8</v>
      </c>
      <c r="M9" s="11"/>
      <c r="N9" s="2" t="s">
        <v>58</v>
      </c>
    </row>
    <row r="10" spans="11:14" x14ac:dyDescent="0.35">
      <c r="K10" s="11"/>
      <c r="L10" s="2" t="s">
        <v>7</v>
      </c>
      <c r="M10" s="11"/>
      <c r="N10" s="2" t="s">
        <v>59</v>
      </c>
    </row>
    <row r="11" spans="11:14" x14ac:dyDescent="0.35">
      <c r="K11" s="11"/>
      <c r="L11" s="2" t="s">
        <v>9</v>
      </c>
      <c r="M11" s="11"/>
      <c r="N11" s="2" t="s">
        <v>60</v>
      </c>
    </row>
    <row r="12" spans="11:14" x14ac:dyDescent="0.35">
      <c r="K12" s="11"/>
      <c r="L12" s="2" t="s">
        <v>11</v>
      </c>
      <c r="M12" s="11"/>
      <c r="N12" s="2" t="s">
        <v>61</v>
      </c>
    </row>
    <row r="13" spans="11:14" x14ac:dyDescent="0.35">
      <c r="K13" s="11"/>
      <c r="L13" s="2" t="s">
        <v>12</v>
      </c>
      <c r="M13" s="11"/>
      <c r="N13" s="2" t="s">
        <v>62</v>
      </c>
    </row>
    <row r="14" spans="11:14" x14ac:dyDescent="0.35">
      <c r="K14" s="11"/>
      <c r="L14" s="2" t="s">
        <v>13</v>
      </c>
      <c r="M14" s="11"/>
      <c r="N14" s="2" t="s">
        <v>63</v>
      </c>
    </row>
    <row r="15" spans="11:14" x14ac:dyDescent="0.35">
      <c r="K15" s="11"/>
      <c r="L15" s="2" t="s">
        <v>14</v>
      </c>
      <c r="M15" s="11"/>
      <c r="N15" s="2" t="s">
        <v>64</v>
      </c>
    </row>
    <row r="16" spans="11:14" x14ac:dyDescent="0.35">
      <c r="K16" s="11"/>
      <c r="L16" s="2" t="s">
        <v>15</v>
      </c>
      <c r="M16" s="11"/>
      <c r="N16" s="2" t="s">
        <v>65</v>
      </c>
    </row>
    <row r="17" spans="11:14" x14ac:dyDescent="0.35">
      <c r="K17" s="11"/>
      <c r="L17" s="2" t="s">
        <v>16</v>
      </c>
      <c r="M17" s="11"/>
      <c r="N17" s="2" t="s">
        <v>66</v>
      </c>
    </row>
    <row r="18" spans="11:14" x14ac:dyDescent="0.35">
      <c r="K18" s="11"/>
      <c r="L18" s="2" t="s">
        <v>17</v>
      </c>
      <c r="M18" s="11"/>
      <c r="N18" s="2" t="s">
        <v>67</v>
      </c>
    </row>
    <row r="19" spans="11:14" x14ac:dyDescent="0.35">
      <c r="K19" s="11"/>
      <c r="L19" s="2" t="s">
        <v>18</v>
      </c>
      <c r="M19" s="11"/>
      <c r="N19" s="2" t="s">
        <v>68</v>
      </c>
    </row>
    <row r="20" spans="11:14" x14ac:dyDescent="0.35">
      <c r="K20" s="11"/>
      <c r="L20" s="2" t="s">
        <v>19</v>
      </c>
      <c r="M20" s="11"/>
      <c r="N20" s="2" t="s">
        <v>69</v>
      </c>
    </row>
    <row r="21" spans="11:14" x14ac:dyDescent="0.35">
      <c r="K21" s="11"/>
      <c r="L21" s="2" t="s">
        <v>20</v>
      </c>
      <c r="M21" s="11"/>
      <c r="N21" s="2" t="s">
        <v>70</v>
      </c>
    </row>
    <row r="22" spans="11:14" x14ac:dyDescent="0.35">
      <c r="K22" s="11"/>
      <c r="L22" s="2" t="s">
        <v>21</v>
      </c>
      <c r="M22" s="11"/>
      <c r="N22" s="2" t="s">
        <v>71</v>
      </c>
    </row>
    <row r="23" spans="11:14" x14ac:dyDescent="0.35">
      <c r="K23" s="11"/>
      <c r="L23" s="2" t="s">
        <v>22</v>
      </c>
      <c r="M23" s="11"/>
      <c r="N23" s="2" t="s">
        <v>72</v>
      </c>
    </row>
    <row r="24" spans="11:14" x14ac:dyDescent="0.35">
      <c r="K24" s="11"/>
      <c r="L24" s="2" t="s">
        <v>23</v>
      </c>
      <c r="M24" s="11"/>
      <c r="N24" s="2"/>
    </row>
    <row r="25" spans="11:14" x14ac:dyDescent="0.35">
      <c r="K25" s="11"/>
      <c r="L25" s="2" t="s">
        <v>24</v>
      </c>
      <c r="M25" s="11"/>
      <c r="N25" s="2"/>
    </row>
    <row r="26" spans="11:14" ht="15" thickBot="1" x14ac:dyDescent="0.4">
      <c r="K26" s="11"/>
      <c r="L26" s="14" t="s">
        <v>25</v>
      </c>
      <c r="M26" s="10"/>
      <c r="N26" s="14"/>
    </row>
    <row r="27" spans="11:14" x14ac:dyDescent="0.35">
      <c r="K27" s="5" t="s">
        <v>26</v>
      </c>
      <c r="L27" s="1" t="s">
        <v>27</v>
      </c>
      <c r="M27" s="21" t="s">
        <v>73</v>
      </c>
      <c r="N27" s="15" t="s">
        <v>74</v>
      </c>
    </row>
    <row r="28" spans="11:14" x14ac:dyDescent="0.35">
      <c r="K28" s="13"/>
      <c r="L28" s="2" t="s">
        <v>28</v>
      </c>
      <c r="M28" s="17"/>
      <c r="N28" s="16" t="s">
        <v>82</v>
      </c>
    </row>
    <row r="29" spans="11:14" x14ac:dyDescent="0.35">
      <c r="K29" s="6"/>
      <c r="L29" s="2" t="s">
        <v>29</v>
      </c>
      <c r="M29" s="9"/>
      <c r="N29" s="16" t="s">
        <v>83</v>
      </c>
    </row>
    <row r="30" spans="11:14" x14ac:dyDescent="0.35">
      <c r="K30" s="6"/>
      <c r="L30" s="2" t="s">
        <v>30</v>
      </c>
      <c r="M30" s="9"/>
      <c r="N30" s="16" t="s">
        <v>84</v>
      </c>
    </row>
    <row r="31" spans="11:14" ht="15" thickBot="1" x14ac:dyDescent="0.4">
      <c r="K31" s="6"/>
      <c r="L31" s="2" t="s">
        <v>31</v>
      </c>
      <c r="M31" s="18"/>
      <c r="N31" s="22" t="s">
        <v>85</v>
      </c>
    </row>
    <row r="32" spans="11:14" x14ac:dyDescent="0.35">
      <c r="K32" s="6"/>
      <c r="L32" s="2" t="s">
        <v>32</v>
      </c>
      <c r="M32" s="5" t="s">
        <v>75</v>
      </c>
      <c r="N32" s="15" t="s">
        <v>76</v>
      </c>
    </row>
    <row r="33" spans="11:14" x14ac:dyDescent="0.35">
      <c r="K33" s="6"/>
      <c r="L33" s="2" t="s">
        <v>33</v>
      </c>
      <c r="M33" s="6"/>
      <c r="N33" s="16" t="s">
        <v>77</v>
      </c>
    </row>
    <row r="34" spans="11:14" x14ac:dyDescent="0.35">
      <c r="K34" s="6"/>
      <c r="L34" s="2" t="s">
        <v>34</v>
      </c>
      <c r="M34" s="6"/>
      <c r="N34" s="16" t="s">
        <v>78</v>
      </c>
    </row>
    <row r="35" spans="11:14" x14ac:dyDescent="0.35">
      <c r="K35" s="6"/>
      <c r="L35" s="2" t="s">
        <v>35</v>
      </c>
      <c r="M35" s="6"/>
      <c r="N35" s="16" t="s">
        <v>79</v>
      </c>
    </row>
    <row r="36" spans="11:14" x14ac:dyDescent="0.35">
      <c r="K36" s="6"/>
      <c r="L36" s="2" t="s">
        <v>36</v>
      </c>
      <c r="M36" s="6"/>
      <c r="N36" s="16"/>
    </row>
    <row r="37" spans="11:14" x14ac:dyDescent="0.35">
      <c r="K37" s="6"/>
      <c r="L37" s="2" t="s">
        <v>37</v>
      </c>
      <c r="M37" s="6"/>
      <c r="N37" s="16"/>
    </row>
    <row r="38" spans="11:14" x14ac:dyDescent="0.35">
      <c r="K38" s="6"/>
      <c r="L38" s="2" t="s">
        <v>38</v>
      </c>
      <c r="M38" s="6"/>
      <c r="N38" s="16"/>
    </row>
    <row r="39" spans="11:14" x14ac:dyDescent="0.35">
      <c r="K39" s="6"/>
      <c r="L39" s="2" t="s">
        <v>39</v>
      </c>
      <c r="M39" s="6"/>
      <c r="N39" s="16"/>
    </row>
    <row r="40" spans="11:14" x14ac:dyDescent="0.35">
      <c r="K40" s="6"/>
      <c r="L40" s="2" t="s">
        <v>40</v>
      </c>
      <c r="M40" s="6"/>
      <c r="N40" s="16"/>
    </row>
    <row r="41" spans="11:14" x14ac:dyDescent="0.35">
      <c r="K41" s="6"/>
      <c r="L41" s="2" t="s">
        <v>41</v>
      </c>
      <c r="M41" s="6"/>
      <c r="N41" s="16"/>
    </row>
    <row r="42" spans="11:14" x14ac:dyDescent="0.35">
      <c r="K42" s="6"/>
      <c r="L42" s="2" t="s">
        <v>42</v>
      </c>
      <c r="M42" s="6"/>
      <c r="N42" s="16"/>
    </row>
    <row r="43" spans="11:14" x14ac:dyDescent="0.35">
      <c r="K43" s="6"/>
      <c r="L43" s="2" t="s">
        <v>43</v>
      </c>
      <c r="M43" s="6"/>
      <c r="N43" s="16"/>
    </row>
    <row r="44" spans="11:14" x14ac:dyDescent="0.35">
      <c r="K44" s="6"/>
      <c r="L44" s="2" t="s">
        <v>44</v>
      </c>
      <c r="M44" s="6"/>
      <c r="N44" s="16"/>
    </row>
    <row r="45" spans="11:14" x14ac:dyDescent="0.35">
      <c r="K45" s="6"/>
      <c r="L45" s="2" t="s">
        <v>45</v>
      </c>
      <c r="M45" s="6"/>
      <c r="N45" s="16"/>
    </row>
    <row r="46" spans="11:14" x14ac:dyDescent="0.35">
      <c r="K46" s="6"/>
      <c r="L46" s="2" t="s">
        <v>46</v>
      </c>
      <c r="M46" s="6"/>
      <c r="N46" s="16"/>
    </row>
    <row r="47" spans="11:14" x14ac:dyDescent="0.35">
      <c r="K47" s="6"/>
      <c r="L47" s="2" t="s">
        <v>47</v>
      </c>
      <c r="M47" s="6"/>
      <c r="N47" s="16"/>
    </row>
    <row r="48" spans="11:14" x14ac:dyDescent="0.35">
      <c r="K48" s="6"/>
      <c r="L48" s="2" t="s">
        <v>48</v>
      </c>
      <c r="M48" s="6"/>
      <c r="N48" s="16"/>
    </row>
    <row r="49" spans="10:14" x14ac:dyDescent="0.35">
      <c r="K49" s="6"/>
      <c r="L49" s="2" t="s">
        <v>49</v>
      </c>
      <c r="M49" s="6"/>
      <c r="N49" s="16"/>
    </row>
    <row r="50" spans="10:14" ht="15" thickBot="1" x14ac:dyDescent="0.4">
      <c r="J50" s="9"/>
      <c r="K50" s="7"/>
      <c r="L50" s="3"/>
      <c r="M50" s="7"/>
      <c r="N50" s="22"/>
    </row>
    <row r="51" spans="10:14" x14ac:dyDescent="0.35">
      <c r="J51" s="9"/>
      <c r="K51" s="9"/>
      <c r="L51" s="20"/>
      <c r="M51" s="19"/>
      <c r="N51" s="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workbookViewId="0">
      <selection activeCell="A21" sqref="A21:XFD21"/>
    </sheetView>
  </sheetViews>
  <sheetFormatPr defaultColWidth="11.453125" defaultRowHeight="14.5" x14ac:dyDescent="0.35"/>
  <cols>
    <col min="1" max="1" width="196.26953125" customWidth="1"/>
  </cols>
  <sheetData>
    <row r="1" spans="1:18" ht="21" x14ac:dyDescent="0.5">
      <c r="A1" s="169" t="s">
        <v>1378</v>
      </c>
      <c r="B1" s="169"/>
      <c r="C1" s="169"/>
      <c r="D1" s="169"/>
      <c r="E1" s="169"/>
      <c r="F1" s="169"/>
      <c r="G1" s="169"/>
      <c r="H1" s="169"/>
      <c r="I1" s="169"/>
      <c r="J1" s="169"/>
      <c r="K1" s="169"/>
      <c r="L1" s="169"/>
      <c r="M1" s="169"/>
      <c r="N1" s="169"/>
      <c r="O1" s="169"/>
      <c r="P1" s="169"/>
      <c r="Q1" s="169"/>
      <c r="R1" s="169"/>
    </row>
    <row r="2" spans="1:18" x14ac:dyDescent="0.35">
      <c r="A2" s="168" t="str">
        <f>'Table 7'!_Ref18312704</f>
        <v>Table 7. Past year prevalence of participation in physical activities for sport, exercise or recreation outside school hours for Queensland children aged 5 to 17 - Overall Results (N=5273, December 2018–April 2019)</v>
      </c>
      <c r="B2" s="167"/>
      <c r="C2" s="167"/>
      <c r="D2" s="167"/>
      <c r="E2" s="167"/>
      <c r="F2" s="167"/>
      <c r="G2" s="167"/>
      <c r="H2" s="167"/>
      <c r="I2" s="167"/>
      <c r="J2" s="167"/>
      <c r="K2" s="167"/>
      <c r="L2" s="167"/>
      <c r="M2" s="167"/>
      <c r="N2" s="167"/>
      <c r="O2" s="167"/>
      <c r="P2" s="167"/>
      <c r="Q2" s="167"/>
      <c r="R2" s="167"/>
    </row>
    <row r="3" spans="1:18" x14ac:dyDescent="0.35">
      <c r="A3" s="168" t="str">
        <f>'Table 8'!_Ref11766063</f>
        <v>Table 8. Past year prevalence of participation in physical activities for sport, exercise or recreation outside school hours for Queensland children aged 5 to 17 – Results by age (N=5273, December 2018–April 2019)</v>
      </c>
      <c r="B3" s="167"/>
      <c r="C3" s="167"/>
      <c r="D3" s="167"/>
      <c r="E3" s="167"/>
      <c r="F3" s="167"/>
      <c r="G3" s="167"/>
      <c r="H3" s="167"/>
      <c r="I3" s="167"/>
      <c r="J3" s="167"/>
      <c r="K3" s="167"/>
      <c r="L3" s="167"/>
      <c r="M3" s="167"/>
      <c r="N3" s="167"/>
      <c r="O3" s="167"/>
      <c r="P3" s="167"/>
      <c r="Q3" s="167"/>
      <c r="R3" s="167"/>
    </row>
    <row r="4" spans="1:18" x14ac:dyDescent="0.35">
      <c r="A4" s="168" t="s">
        <v>150</v>
      </c>
      <c r="B4" s="167"/>
      <c r="C4" s="167"/>
      <c r="D4" s="167"/>
      <c r="E4" s="167"/>
      <c r="F4" s="167"/>
      <c r="G4" s="167"/>
      <c r="H4" s="167"/>
      <c r="I4" s="167"/>
      <c r="J4" s="167"/>
      <c r="K4" s="167"/>
      <c r="L4" s="167"/>
      <c r="M4" s="167"/>
      <c r="N4" s="167"/>
      <c r="O4" s="167"/>
      <c r="P4" s="167"/>
      <c r="Q4" s="167"/>
      <c r="R4" s="167"/>
    </row>
    <row r="5" spans="1:18" x14ac:dyDescent="0.35">
      <c r="A5" s="168" t="str">
        <f>'Table 10'!_Ref17806812</f>
        <v>Table 10. Past year prevalence of participation in physical activities for sport, exercise or recreation outside school hours for Queensland children aged 5 to 17 – Results by region (N=5273, December 2018–April 2019)</v>
      </c>
      <c r="B5" s="167"/>
      <c r="C5" s="167"/>
      <c r="D5" s="167"/>
      <c r="E5" s="167"/>
      <c r="F5" s="167"/>
      <c r="G5" s="167"/>
      <c r="H5" s="167"/>
      <c r="I5" s="167"/>
      <c r="J5" s="167"/>
      <c r="K5" s="167"/>
      <c r="L5" s="167"/>
      <c r="M5" s="167"/>
      <c r="N5" s="167"/>
      <c r="O5" s="167"/>
      <c r="P5" s="167"/>
      <c r="Q5" s="167"/>
      <c r="R5" s="167"/>
    </row>
    <row r="6" spans="1:18" x14ac:dyDescent="0.35">
      <c r="A6" s="168" t="str">
        <f>'Table 11'!_Ref8643880</f>
        <v>Table 11. Frequency of participation in major activities as a population wide prevalence estimate (based on all children 5 to 17 years including non–participants) – Overall results (December 2018–April 2019)</v>
      </c>
      <c r="B6" s="167"/>
      <c r="C6" s="167"/>
      <c r="D6" s="167"/>
      <c r="E6" s="167"/>
      <c r="F6" s="167"/>
      <c r="G6" s="167"/>
      <c r="H6" s="167"/>
      <c r="I6" s="167"/>
      <c r="J6" s="167"/>
      <c r="K6" s="167"/>
      <c r="L6" s="167"/>
      <c r="M6" s="167"/>
      <c r="N6" s="167"/>
      <c r="O6" s="167"/>
      <c r="P6" s="167"/>
      <c r="Q6" s="167"/>
      <c r="R6" s="167"/>
    </row>
    <row r="7" spans="1:18" x14ac:dyDescent="0.35">
      <c r="A7" s="168" t="str">
        <f>'Table 12'!_Ref11766420</f>
        <v>Table 12. Frequency of participation in major activities as a population wide prevalence estimate (based on all children 5 to 17 years including non–participants) – Results by age (December 2018–April 2019)</v>
      </c>
      <c r="B7" s="167"/>
      <c r="C7" s="167"/>
      <c r="D7" s="167"/>
      <c r="E7" s="167"/>
      <c r="F7" s="167"/>
      <c r="G7" s="167"/>
      <c r="H7" s="167"/>
      <c r="I7" s="167"/>
      <c r="J7" s="167"/>
      <c r="K7" s="167"/>
      <c r="L7" s="167"/>
      <c r="M7" s="167"/>
      <c r="N7" s="167"/>
      <c r="O7" s="167"/>
      <c r="P7" s="167"/>
      <c r="Q7" s="167"/>
      <c r="R7" s="167"/>
    </row>
    <row r="8" spans="1:18" x14ac:dyDescent="0.35">
      <c r="A8" s="168" t="str">
        <f>'Table 13'!_Ref9511229</f>
        <v>Table 13. Frequency of participation in major activities as a population wide prevalence estimate (based on all children 5 to 17 years including non–participants) – Results by gender (December 2018 to April 2019)</v>
      </c>
      <c r="B8" s="167"/>
      <c r="C8" s="167"/>
      <c r="D8" s="167"/>
      <c r="E8" s="167"/>
      <c r="F8" s="167"/>
      <c r="G8" s="167"/>
      <c r="H8" s="167"/>
      <c r="I8" s="167"/>
      <c r="J8" s="167"/>
      <c r="K8" s="167"/>
      <c r="L8" s="167"/>
      <c r="M8" s="167"/>
      <c r="N8" s="167"/>
      <c r="O8" s="167"/>
      <c r="P8" s="167"/>
      <c r="Q8" s="167"/>
      <c r="R8" s="167"/>
    </row>
    <row r="9" spans="1:18" x14ac:dyDescent="0.35">
      <c r="A9" s="168" t="str">
        <f>'Table 14'!_Ref9511436</f>
        <v>Table 14. Frequency of participation in major activities as a population wide prevalence estimate (based on all children 5 to 17 years including non–participants) – Results by region (N=5273, December 2018–April 2019)</v>
      </c>
      <c r="B9" s="167"/>
      <c r="C9" s="167"/>
      <c r="D9" s="167"/>
      <c r="E9" s="167"/>
      <c r="F9" s="167"/>
      <c r="G9" s="167"/>
      <c r="H9" s="167"/>
      <c r="I9" s="167"/>
      <c r="J9" s="167"/>
      <c r="K9" s="167"/>
      <c r="L9" s="167"/>
      <c r="M9" s="167"/>
      <c r="N9" s="167"/>
      <c r="O9" s="167"/>
      <c r="P9" s="167"/>
      <c r="Q9" s="167"/>
      <c r="R9" s="167"/>
    </row>
    <row r="10" spans="1:18" x14ac:dyDescent="0.35">
      <c r="A10" s="168" t="str">
        <f>'Table 15'!_Ref8128810</f>
        <v>Table 15. Participation in specific physical activities for sport, exercise or recreation outside school hours for Queensland children aged 5 to 17 – Overall results for the top 20 activities (N=5273, December 2018–April, 2019)</v>
      </c>
      <c r="B10" s="167"/>
      <c r="C10" s="167"/>
      <c r="D10" s="167"/>
      <c r="E10" s="167"/>
      <c r="F10" s="167"/>
      <c r="G10" s="167"/>
      <c r="H10" s="167"/>
      <c r="I10" s="167"/>
      <c r="J10" s="167"/>
      <c r="K10" s="167"/>
      <c r="L10" s="167"/>
      <c r="M10" s="167"/>
      <c r="N10" s="167"/>
      <c r="O10" s="167"/>
      <c r="P10" s="167"/>
      <c r="Q10" s="167"/>
      <c r="R10" s="167"/>
    </row>
    <row r="11" spans="1:18" x14ac:dyDescent="0.35">
      <c r="A11" s="168" t="str">
        <f>'Table 19'!_Ref8285761</f>
        <v>Table 19. Mean frequency of participation of children 5 to 17 years in specific sport, exercise or recreation activities per annum – Overall results for the top 20 activities (Only activities with a minimum of N=40)</v>
      </c>
      <c r="B11" s="167"/>
      <c r="C11" s="167"/>
      <c r="D11" s="167"/>
      <c r="E11" s="167"/>
      <c r="F11" s="167"/>
      <c r="G11" s="167"/>
      <c r="H11" s="167"/>
      <c r="I11" s="167"/>
      <c r="J11" s="167"/>
      <c r="K11" s="167"/>
      <c r="L11" s="167"/>
      <c r="M11" s="167"/>
      <c r="N11" s="167"/>
      <c r="O11" s="167"/>
      <c r="P11" s="167"/>
      <c r="Q11" s="167"/>
      <c r="R11" s="167"/>
    </row>
    <row r="12" spans="1:18" x14ac:dyDescent="0.35">
      <c r="A12" s="168" t="str">
        <f>'Table 23'!_Ref17807371</f>
        <v>Table 23. Overall prevalence of Daily, Weekly or Less than weekly physical activity based on population wide prevalence estimates (based on all children 5 to 17 years including non–participants) – Overall results (December 2018–April 2019)</v>
      </c>
      <c r="B12" s="167"/>
      <c r="C12" s="167"/>
      <c r="D12" s="167"/>
      <c r="E12" s="167"/>
      <c r="F12" s="167"/>
      <c r="G12" s="167"/>
      <c r="H12" s="167"/>
      <c r="I12" s="167"/>
      <c r="J12" s="167"/>
      <c r="K12" s="167"/>
      <c r="L12" s="167"/>
      <c r="M12" s="167"/>
      <c r="N12" s="167"/>
      <c r="O12" s="167"/>
      <c r="P12" s="167"/>
      <c r="Q12" s="167"/>
      <c r="R12" s="167"/>
    </row>
    <row r="13" spans="1:18" x14ac:dyDescent="0.35">
      <c r="A13" s="168" t="str">
        <f>'Table 24'!_Ref17368219</f>
        <v>Table 24. Overall prevalence of Daily, Weekly or Less than weekly physical activity based on population wide prevalence estimates (based on all children 5 to 17 years including non–participants) – Results by age (December 2018–April 2019)</v>
      </c>
      <c r="B13" s="167"/>
      <c r="C13" s="167"/>
      <c r="D13" s="167"/>
      <c r="E13" s="167"/>
      <c r="F13" s="167"/>
      <c r="G13" s="167"/>
      <c r="H13" s="167"/>
      <c r="I13" s="167"/>
      <c r="J13" s="167"/>
      <c r="K13" s="167"/>
      <c r="L13" s="167"/>
      <c r="M13" s="167"/>
      <c r="N13" s="167"/>
      <c r="O13" s="167"/>
      <c r="P13" s="167"/>
      <c r="Q13" s="167"/>
      <c r="R13" s="167"/>
    </row>
    <row r="14" spans="1:18" x14ac:dyDescent="0.35">
      <c r="A14" s="168" t="str">
        <f>'Table 25'!_Ref17372239</f>
        <v>Table 25. Overall prevalence of Daily, Weekly or Less than weekly physical activity based on population wide prevalence estimates (based on all children 5 to 17 years including non–participants) – Results by gender (December 2018–April 2019)</v>
      </c>
      <c r="B14" s="167"/>
      <c r="C14" s="167"/>
      <c r="D14" s="167"/>
      <c r="E14" s="167"/>
      <c r="F14" s="167"/>
      <c r="G14" s="167"/>
      <c r="H14" s="167"/>
      <c r="I14" s="167"/>
      <c r="J14" s="167"/>
      <c r="K14" s="167"/>
      <c r="L14" s="167"/>
      <c r="M14" s="167"/>
      <c r="N14" s="167"/>
      <c r="O14" s="167"/>
      <c r="P14" s="167"/>
      <c r="Q14" s="167"/>
      <c r="R14" s="167"/>
    </row>
    <row r="15" spans="1:18" x14ac:dyDescent="0.35">
      <c r="A15" s="168" t="str">
        <f>'Table 26'!_Ref17373513</f>
        <v>Table 26. Overall prevalence of Daily, Weekly or Less than weekly physical activity based on population wide prevalence estimates (based on all children 5 to 17 years including non–participants) – Results by region (December 2018–April 2019)</v>
      </c>
      <c r="B15" s="167"/>
      <c r="C15" s="167"/>
      <c r="D15" s="167"/>
      <c r="E15" s="167"/>
      <c r="F15" s="167"/>
      <c r="G15" s="167"/>
      <c r="H15" s="167"/>
      <c r="I15" s="167"/>
      <c r="J15" s="167"/>
      <c r="K15" s="167"/>
      <c r="L15" s="167"/>
      <c r="M15" s="167"/>
      <c r="N15" s="167"/>
      <c r="O15" s="167"/>
      <c r="P15" s="167"/>
      <c r="Q15" s="167"/>
      <c r="R15" s="167"/>
    </row>
    <row r="16" spans="1:18" x14ac:dyDescent="0.35">
      <c r="A16" s="168" t="str">
        <f>'Table 55'!_Ref11766593</f>
        <v>Table 55. Amount of time per day Queensland children aged 5–17 years spent on screens for schoolwork or leisure, entertainment and other reasons outside school hours during the past 12 months (N=5273, December 2018–April 2019)</v>
      </c>
      <c r="B16" s="167"/>
      <c r="C16" s="167"/>
      <c r="D16" s="167"/>
      <c r="E16" s="167"/>
      <c r="F16" s="167"/>
      <c r="G16" s="167"/>
      <c r="H16" s="167"/>
      <c r="I16" s="167"/>
      <c r="J16" s="167"/>
      <c r="K16" s="167"/>
      <c r="L16" s="167"/>
      <c r="M16" s="167"/>
      <c r="N16" s="167"/>
      <c r="O16" s="167"/>
      <c r="P16" s="167"/>
      <c r="Q16" s="167"/>
      <c r="R16" s="167"/>
    </row>
    <row r="17" spans="1:18" x14ac:dyDescent="0.35">
      <c r="A17" s="168" t="str">
        <f>'Table 56'!_Ref8914535</f>
        <v>Table 56. Amount of time per day Queensland children aged 5–17 years spent on screens for schoolwork or leisure, entertainment and other reasons outside school hours during the past 12 months – Results by age (N=5273, December 2018–April 2019)</v>
      </c>
      <c r="B17" s="167"/>
      <c r="C17" s="167"/>
      <c r="D17" s="167"/>
      <c r="E17" s="167"/>
      <c r="F17" s="167"/>
      <c r="G17" s="167"/>
      <c r="H17" s="167"/>
      <c r="I17" s="167"/>
      <c r="J17" s="167"/>
      <c r="K17" s="167"/>
      <c r="L17" s="167"/>
      <c r="M17" s="167"/>
      <c r="N17" s="167"/>
      <c r="O17" s="167"/>
      <c r="P17" s="167"/>
      <c r="Q17" s="167"/>
      <c r="R17" s="167"/>
    </row>
    <row r="18" spans="1:18" x14ac:dyDescent="0.35">
      <c r="A18" s="168" t="str">
        <f>'Table 57'!_Ref9586784</f>
        <v>Table 57. Amount of time per day Queensland children aged 5–17 years spent on screens for schoolwork or leisure, entertainment and other reasons outside school hours during the past 12 months – Results by gender (N=5273, December 2018–April 2019)</v>
      </c>
      <c r="B18" s="167"/>
      <c r="C18" s="167"/>
      <c r="D18" s="167"/>
      <c r="E18" s="167"/>
      <c r="F18" s="167"/>
      <c r="G18" s="167"/>
      <c r="H18" s="167"/>
      <c r="I18" s="167"/>
      <c r="J18" s="167"/>
      <c r="K18" s="167"/>
      <c r="L18" s="167"/>
      <c r="M18" s="167"/>
      <c r="N18" s="167"/>
      <c r="O18" s="167"/>
      <c r="P18" s="167"/>
      <c r="Q18" s="167"/>
      <c r="R18" s="167"/>
    </row>
    <row r="19" spans="1:18" x14ac:dyDescent="0.35">
      <c r="A19" s="168" t="str">
        <f>'Table 58'!_Ref8927927</f>
        <v>Table 58. Amount of time per day Queensland children aged 5–17 years spent on screens for schoolwork or leisure, entertainment and other reasons outside school hours during the past 12 months – Results by region (N=5273, December 2018–April 2019)</v>
      </c>
      <c r="B19" s="167"/>
      <c r="C19" s="167"/>
      <c r="D19" s="167"/>
      <c r="E19" s="167"/>
      <c r="F19" s="167"/>
      <c r="G19" s="167"/>
      <c r="H19" s="167"/>
      <c r="I19" s="167"/>
      <c r="J19" s="167"/>
      <c r="K19" s="167"/>
      <c r="L19" s="167"/>
      <c r="M19" s="167"/>
      <c r="N19" s="167"/>
      <c r="O19" s="167"/>
      <c r="P19" s="167"/>
      <c r="Q19" s="167"/>
      <c r="R19" s="167"/>
    </row>
    <row r="20" spans="1:18" x14ac:dyDescent="0.35">
      <c r="A20" s="168" t="str">
        <f>'Table 59'!_Ref9932192</f>
        <v>Table 59. Barriers to Queensland children aged 5–17 years doing or increasing physical activity over the past 12 months – Child barriers (N=5273, December 2018–April 2019)</v>
      </c>
      <c r="B20" s="167"/>
      <c r="C20" s="167"/>
      <c r="D20" s="167"/>
      <c r="E20" s="167"/>
      <c r="F20" s="167"/>
      <c r="G20" s="167"/>
      <c r="H20" s="167"/>
      <c r="I20" s="167"/>
      <c r="J20" s="167"/>
      <c r="K20" s="167"/>
      <c r="L20" s="167"/>
      <c r="M20" s="167"/>
      <c r="N20" s="167"/>
      <c r="O20" s="167"/>
      <c r="P20" s="167"/>
      <c r="Q20" s="167"/>
      <c r="R20" s="167"/>
    </row>
    <row r="21" spans="1:18" x14ac:dyDescent="0.35">
      <c r="A21" s="168" t="str">
        <f>'Table 60'!_Ref9587451</f>
        <v>Table 60. Barriers to Queensland children aged 5–17 years doing or increasing physical activity over the past 12 months – Parent/carers barriers (N=5273, December 2018–April 2019)</v>
      </c>
      <c r="B21" s="167"/>
      <c r="C21" s="167"/>
      <c r="D21" s="167"/>
      <c r="E21" s="167"/>
      <c r="F21" s="167"/>
      <c r="G21" s="167"/>
      <c r="H21" s="167"/>
      <c r="I21" s="167"/>
      <c r="J21" s="167"/>
      <c r="K21" s="167"/>
      <c r="L21" s="167"/>
      <c r="M21" s="167"/>
      <c r="N21" s="167"/>
      <c r="O21" s="167"/>
      <c r="P21" s="167"/>
      <c r="Q21" s="167"/>
      <c r="R21" s="167"/>
    </row>
    <row r="22" spans="1:18" x14ac:dyDescent="0.35">
      <c r="A22" s="168" t="str">
        <f>'Table 61'!_Ref9004642</f>
        <v>Table 61. Barriers to Queensland children aged 5–17 years doing or increasing physical activity over the past 12 months – Child and Parent/carers barriers by age (N=5273, December 2018–April 2019)</v>
      </c>
      <c r="B22" s="167"/>
      <c r="C22" s="167"/>
      <c r="D22" s="167"/>
      <c r="E22" s="167"/>
      <c r="F22" s="167"/>
      <c r="G22" s="167"/>
      <c r="H22" s="167"/>
      <c r="I22" s="167"/>
      <c r="J22" s="167"/>
      <c r="K22" s="167"/>
      <c r="L22" s="167"/>
      <c r="M22" s="167"/>
      <c r="N22" s="167"/>
      <c r="O22" s="167"/>
      <c r="P22" s="167"/>
      <c r="Q22" s="167"/>
      <c r="R22" s="167"/>
    </row>
    <row r="23" spans="1:18" x14ac:dyDescent="0.35">
      <c r="A23" s="168" t="str">
        <f>'Table 62'!_Ref11766676</f>
        <v>Table 62. Child and parent/carer barriers to Queensland children aged 5–17 years doing or increasing physical activity over the past 12 months – Results by child gender (N=5273, December 2018–April 2019)</v>
      </c>
      <c r="B23" s="167"/>
      <c r="C23" s="167"/>
      <c r="D23" s="167"/>
      <c r="E23" s="167"/>
      <c r="F23" s="167"/>
      <c r="G23" s="167"/>
      <c r="H23" s="167"/>
      <c r="I23" s="167"/>
      <c r="J23" s="167"/>
      <c r="K23" s="167"/>
      <c r="L23" s="167"/>
      <c r="M23" s="167"/>
      <c r="N23" s="167"/>
      <c r="O23" s="167"/>
      <c r="P23" s="167"/>
      <c r="Q23" s="167"/>
      <c r="R23" s="167"/>
    </row>
    <row r="24" spans="1:18" x14ac:dyDescent="0.35">
      <c r="A24" s="168" t="str">
        <f>'Table 63'!_Ref9071220</f>
        <v>Table 63. Barriers to Queensland children aged 5–17 years doing or increasing physical activity over the past 12 months – Parent and child barriers by region (N=5273, December 2018–April 2019)</v>
      </c>
      <c r="B24" s="167"/>
      <c r="C24" s="167"/>
      <c r="D24" s="167"/>
      <c r="E24" s="167"/>
      <c r="F24" s="167"/>
      <c r="G24" s="167"/>
      <c r="H24" s="167"/>
      <c r="I24" s="167"/>
      <c r="J24" s="167"/>
      <c r="K24" s="167"/>
      <c r="L24" s="167"/>
      <c r="M24" s="167"/>
      <c r="N24" s="167"/>
      <c r="O24" s="167"/>
      <c r="P24" s="167"/>
      <c r="Q24" s="167"/>
      <c r="R24" s="167"/>
    </row>
    <row r="25" spans="1:18" x14ac:dyDescent="0.35">
      <c r="A25" s="168" t="str">
        <f>'Table 64'!_Ref12609444</f>
        <v>Table 64. Indicators of physical literacy of Queensland children aged 5–17 years – Overall results (N=5273, December 2018–April 2019)</v>
      </c>
      <c r="B25" s="167"/>
      <c r="C25" s="167"/>
      <c r="D25" s="167"/>
      <c r="E25" s="167"/>
      <c r="F25" s="167"/>
      <c r="G25" s="167"/>
      <c r="H25" s="167"/>
      <c r="I25" s="167"/>
      <c r="J25" s="167"/>
      <c r="K25" s="167"/>
      <c r="L25" s="167"/>
      <c r="M25" s="167"/>
      <c r="N25" s="167"/>
      <c r="O25" s="167"/>
      <c r="P25" s="167"/>
      <c r="Q25" s="167"/>
      <c r="R25" s="167"/>
    </row>
    <row r="26" spans="1:18" x14ac:dyDescent="0.35">
      <c r="A26" s="168" t="str">
        <f>'Table 65'!_Ref9086419</f>
        <v>Table 65. Indicators of physical literacy of Queensland children aged 5–17 years – Results by age (N=5273, December 2018–April 2019)</v>
      </c>
      <c r="B26" s="167"/>
      <c r="C26" s="167"/>
      <c r="D26" s="167"/>
      <c r="E26" s="167"/>
      <c r="F26" s="167"/>
      <c r="G26" s="167"/>
      <c r="H26" s="167"/>
      <c r="I26" s="167"/>
      <c r="J26" s="167"/>
      <c r="K26" s="167"/>
      <c r="L26" s="167"/>
      <c r="M26" s="167"/>
      <c r="N26" s="167"/>
      <c r="O26" s="167"/>
      <c r="P26" s="167"/>
      <c r="Q26" s="167"/>
      <c r="R26" s="167"/>
    </row>
    <row r="27" spans="1:18" x14ac:dyDescent="0.35">
      <c r="A27" s="168" t="str">
        <f>'Table 66'!_Ref9087395</f>
        <v>Table 66. Indicators of physical literacy of Queensland children aged 5–17 years – Results by gender (N=5273, December 2018–April 2019)</v>
      </c>
      <c r="B27" s="167"/>
      <c r="C27" s="167"/>
      <c r="D27" s="167"/>
      <c r="E27" s="167"/>
      <c r="F27" s="167"/>
      <c r="G27" s="167"/>
      <c r="H27" s="167"/>
      <c r="I27" s="167"/>
      <c r="J27" s="167"/>
      <c r="K27" s="167"/>
      <c r="L27" s="167"/>
      <c r="M27" s="167"/>
      <c r="N27" s="167"/>
      <c r="O27" s="167"/>
      <c r="P27" s="167"/>
      <c r="Q27" s="167"/>
      <c r="R27" s="167"/>
    </row>
    <row r="28" spans="1:18" x14ac:dyDescent="0.35">
      <c r="A28" s="168" t="str">
        <f>'Table 67'!_Ref9092101</f>
        <v>Table 67. Indicators of physical literacy of Queensland children aged 5–17 years – Results by region (N=5273, December 2018–April 2019)</v>
      </c>
      <c r="B28" s="167"/>
      <c r="C28" s="167"/>
      <c r="D28" s="167"/>
      <c r="E28" s="167"/>
      <c r="F28" s="167"/>
      <c r="G28" s="167"/>
      <c r="H28" s="167"/>
      <c r="I28" s="167"/>
      <c r="J28" s="167"/>
      <c r="K28" s="167"/>
      <c r="L28" s="167"/>
      <c r="M28" s="167"/>
      <c r="N28" s="167"/>
      <c r="O28" s="167"/>
      <c r="P28" s="167"/>
      <c r="Q28" s="167"/>
      <c r="R28" s="167"/>
    </row>
    <row r="29" spans="1:18" x14ac:dyDescent="0.35">
      <c r="A29" s="168" t="str">
        <f>'Table 68'!_Ref9163689</f>
        <v>Table 68. Low, medium and high physical activity segments in Queensland children 5–17 years – Demographic profile</v>
      </c>
      <c r="B29" s="167"/>
      <c r="C29" s="167"/>
      <c r="D29" s="167"/>
      <c r="E29" s="167"/>
      <c r="F29" s="167"/>
      <c r="G29" s="167"/>
      <c r="H29" s="167"/>
      <c r="I29" s="167"/>
      <c r="J29" s="167"/>
      <c r="K29" s="167"/>
      <c r="L29" s="167"/>
      <c r="M29" s="167"/>
      <c r="N29" s="167"/>
      <c r="O29" s="167"/>
      <c r="P29" s="167"/>
      <c r="Q29" s="167"/>
      <c r="R29" s="167"/>
    </row>
    <row r="30" spans="1:18" x14ac:dyDescent="0.35">
      <c r="A30" s="168" t="str">
        <f>'Table 69'!_Ref9682527</f>
        <v>Table 69. Low, medium and high physical activity segments in Queensland children 5–17 years – Screen time profile (N=5273, December 2018–April 2019)</v>
      </c>
      <c r="B30" s="167"/>
      <c r="C30" s="167"/>
      <c r="D30" s="167"/>
      <c r="E30" s="167"/>
      <c r="F30" s="167"/>
      <c r="G30" s="167"/>
      <c r="H30" s="167"/>
      <c r="I30" s="167"/>
      <c r="J30" s="167"/>
      <c r="K30" s="167"/>
      <c r="L30" s="167"/>
      <c r="M30" s="167"/>
      <c r="N30" s="167"/>
      <c r="O30" s="167"/>
      <c r="P30" s="167"/>
      <c r="Q30" s="167"/>
      <c r="R30" s="167"/>
    </row>
    <row r="31" spans="1:18" x14ac:dyDescent="0.35">
      <c r="A31" s="168" t="str">
        <f>'Table 70'!_Ref9685209</f>
        <v>Table 70. Low, medium and high physical activity segments in Queensland children 5–17 years – Physical literacy profile (N=5273, December 2018–April 2019)</v>
      </c>
      <c r="B31" s="167"/>
      <c r="C31" s="167"/>
      <c r="D31" s="167"/>
      <c r="E31" s="167"/>
      <c r="F31" s="167"/>
      <c r="G31" s="167"/>
      <c r="H31" s="167"/>
      <c r="I31" s="167"/>
      <c r="J31" s="167"/>
      <c r="K31" s="167"/>
      <c r="L31" s="167"/>
      <c r="M31" s="167"/>
      <c r="N31" s="167"/>
      <c r="O31" s="167"/>
      <c r="P31" s="167"/>
      <c r="Q31" s="167"/>
      <c r="R31" s="167"/>
    </row>
    <row r="32" spans="1:18" x14ac:dyDescent="0.35">
      <c r="A32" s="168" t="str">
        <f>'Table 71'!_Ref9688243</f>
        <v>Table 71. Low, medium and high physical activity segments in Queensland children 5–17 years – Physical activity profile (N=5273, December 2018–April 2019)</v>
      </c>
      <c r="B32" s="167"/>
      <c r="C32" s="167"/>
      <c r="D32" s="167"/>
      <c r="E32" s="167"/>
      <c r="F32" s="167"/>
      <c r="G32" s="167"/>
      <c r="H32" s="167"/>
      <c r="I32" s="167"/>
      <c r="J32" s="167"/>
      <c r="K32" s="167"/>
      <c r="L32" s="167"/>
      <c r="M32" s="167"/>
      <c r="N32" s="167"/>
      <c r="O32" s="167"/>
      <c r="P32" s="167"/>
      <c r="Q32" s="167"/>
      <c r="R32" s="167"/>
    </row>
    <row r="33" spans="1:18" x14ac:dyDescent="0.35">
      <c r="A33" s="168" t="str">
        <f>'Table 72'!_Ref9190771</f>
        <v>Table 72. Top 10 physical activities for the low, medium and high physical activity segments (N=5273, December 2018–April 2019) (N=1855 for low, N=1701 for medium and N=1717 for high segment)</v>
      </c>
      <c r="B33" s="167"/>
      <c r="C33" s="167"/>
      <c r="D33" s="167"/>
      <c r="E33" s="167"/>
      <c r="F33" s="167"/>
      <c r="G33" s="167"/>
      <c r="H33" s="167"/>
      <c r="I33" s="167"/>
      <c r="J33" s="167"/>
      <c r="K33" s="167"/>
      <c r="L33" s="167"/>
      <c r="M33" s="167"/>
      <c r="N33" s="167"/>
      <c r="O33" s="167"/>
      <c r="P33" s="167"/>
      <c r="Q33" s="167"/>
      <c r="R33" s="167"/>
    </row>
    <row r="34" spans="1:18" x14ac:dyDescent="0.35">
      <c r="A34" s="168" t="str">
        <f>'Table 73'!_Ref9763488</f>
        <v>Table 73. Barriers to physical activity for the low, medium and high physical activity segments – Child related barriers (N=5273, December 2018–April 2019) (N=1855 for low, N=1701 for medium and N=1717 for high segment)</v>
      </c>
      <c r="B34" s="167"/>
      <c r="C34" s="167"/>
      <c r="D34" s="167"/>
      <c r="E34" s="167"/>
      <c r="F34" s="167"/>
      <c r="G34" s="167"/>
      <c r="H34" s="167"/>
      <c r="I34" s="167"/>
      <c r="J34" s="167"/>
      <c r="K34" s="167"/>
      <c r="L34" s="167"/>
      <c r="M34" s="167"/>
      <c r="N34" s="167"/>
      <c r="O34" s="167"/>
      <c r="P34" s="167"/>
      <c r="Q34" s="167"/>
      <c r="R34" s="167"/>
    </row>
    <row r="35" spans="1:18" x14ac:dyDescent="0.35">
      <c r="A35" s="168" t="str">
        <f>'Table 74'!_Ref9764255</f>
        <v>Table 74. Barriers to physical activity for the low, medium and high physical activity segments – Parent related barriers (N=5273, December 2018–April 2019) (N=1855 for low, N=1701 for medium and N=1717 for high segment)</v>
      </c>
      <c r="B35" s="167"/>
      <c r="C35" s="167"/>
      <c r="D35" s="167"/>
      <c r="E35" s="167"/>
      <c r="F35" s="167"/>
      <c r="G35" s="167"/>
      <c r="H35" s="167"/>
      <c r="I35" s="167"/>
      <c r="J35" s="167"/>
      <c r="K35" s="167"/>
      <c r="L35" s="167"/>
      <c r="M35" s="167"/>
      <c r="N35" s="167"/>
      <c r="O35" s="167"/>
      <c r="P35" s="167"/>
      <c r="Q35" s="167"/>
      <c r="R35" s="167"/>
    </row>
    <row r="36" spans="1:18" x14ac:dyDescent="0.35">
      <c r="A36" s="168" t="str">
        <f>'Table 79'!_Ref22135677</f>
        <v>Table 79. Frequency of participation in major activities as a population wide prevalence estimate (based on all children 5 to 17 years including non–participants) – Results for Aboriginal and/or Torres Strait Islander children (N=284 for Aboriginal and/or Torres Strait Islander children and N=4954 for non–Aboriginal and/or Torres Strait Islander children, December 2018–April 2019)</v>
      </c>
      <c r="B36" s="167"/>
      <c r="C36" s="167"/>
      <c r="D36" s="167"/>
      <c r="E36" s="167"/>
      <c r="F36" s="167"/>
      <c r="G36" s="167"/>
      <c r="H36" s="167"/>
      <c r="I36" s="167"/>
      <c r="J36" s="167"/>
      <c r="K36" s="167"/>
      <c r="L36" s="167"/>
      <c r="M36" s="167"/>
      <c r="N36" s="167"/>
      <c r="O36" s="167"/>
      <c r="P36" s="167"/>
      <c r="Q36" s="167"/>
      <c r="R36" s="167"/>
    </row>
    <row r="37" spans="1:18" x14ac:dyDescent="0.35">
      <c r="A37" s="168" t="str">
        <f>'Table 80'!_Ref22135759</f>
        <v>Table 80. Participation in physical activities for sport, exercise or recreation outside school hours during the past 12 months for Queensland children aged 5–17 years. Results for Aboriginal and/or Torres Strait Islander children (N=284 for Aboriginal and/or Torres Strait Islander children and N=4954 for non–Aboriginal and/or Torres Strait Islander children, December 2018–April 2019)</v>
      </c>
      <c r="B37" s="167"/>
      <c r="C37" s="167"/>
      <c r="D37" s="167"/>
      <c r="E37" s="167"/>
      <c r="F37" s="167"/>
      <c r="G37" s="167"/>
      <c r="H37" s="167"/>
      <c r="I37" s="167"/>
      <c r="J37" s="167"/>
      <c r="K37" s="167"/>
      <c r="L37" s="167"/>
      <c r="M37" s="167"/>
      <c r="N37" s="167"/>
      <c r="O37" s="167"/>
      <c r="P37" s="167"/>
      <c r="Q37" s="167"/>
      <c r="R37" s="167"/>
    </row>
    <row r="38" spans="1:18" x14ac:dyDescent="0.35">
      <c r="A38" s="168" t="str">
        <f>'Table 81'!_Ref9514325</f>
        <v>Table 81. Child–related barriers to children doing or increasing physical activity over the past 12 months – Results for Aboriginal and/or Torres Strait Islander children (N=284 for Aboriginal and/or Torres Strait Islander children and N=4954 for non–Aboriginal and/or Torres Strait Islander children, December 2018 to April 2019)</v>
      </c>
      <c r="B38" s="167"/>
      <c r="C38" s="167"/>
      <c r="D38" s="167"/>
      <c r="E38" s="167"/>
      <c r="F38" s="167"/>
      <c r="G38" s="167"/>
      <c r="H38" s="167"/>
      <c r="I38" s="167"/>
      <c r="J38" s="167"/>
      <c r="K38" s="167"/>
      <c r="L38" s="167"/>
      <c r="M38" s="167"/>
      <c r="N38" s="167"/>
      <c r="O38" s="167"/>
      <c r="P38" s="167"/>
      <c r="Q38" s="167"/>
      <c r="R38" s="167"/>
    </row>
    <row r="39" spans="1:18" x14ac:dyDescent="0.35">
      <c r="A39" s="168" t="str">
        <f>'Table 82'!_Ref9514348</f>
        <v>Table 82. Parent/carer barriers to children doing or increasing physical activity over the past 12 months – Results for Aboriginal and/or Torres Strait Islander children (N=284 for Aboriginal and/or Torres Strait Islander children and N=4954 for non–Aboriginal and/or Torres Strait Islander children, December 2018–April 2019)</v>
      </c>
      <c r="B39" s="167"/>
      <c r="C39" s="167"/>
      <c r="D39" s="167"/>
      <c r="E39" s="167"/>
      <c r="F39" s="167"/>
      <c r="G39" s="167"/>
      <c r="H39" s="167"/>
      <c r="I39" s="167"/>
      <c r="J39" s="167"/>
      <c r="K39" s="167"/>
      <c r="L39" s="167"/>
      <c r="M39" s="167"/>
      <c r="N39" s="167"/>
      <c r="O39" s="167"/>
      <c r="P39" s="167"/>
      <c r="Q39" s="167"/>
      <c r="R39" s="167"/>
    </row>
    <row r="40" spans="1:18" x14ac:dyDescent="0.35">
      <c r="A40" s="168" t="str">
        <f>'Table 83'!_Ref9514368</f>
        <v>Table 83. Amount of time per day Queensland children aged 5–17 years spent on screens for school work or leisure, entertainment and other reasons outside school hours during the past 12 months – Results for Aboriginal and/or Torres Strait Islander children (N=284 for Aboriginal and/or Torres Strait Islander children and N=4954 for non–Aboriginal and/or Torres Strait Islander children, December 2018–April 2019)</v>
      </c>
      <c r="B40" s="167"/>
      <c r="C40" s="167"/>
      <c r="D40" s="167"/>
      <c r="E40" s="167"/>
      <c r="F40" s="167"/>
      <c r="G40" s="167"/>
      <c r="H40" s="167"/>
      <c r="I40" s="167"/>
      <c r="J40" s="167"/>
      <c r="K40" s="167"/>
      <c r="L40" s="167"/>
      <c r="M40" s="167"/>
      <c r="N40" s="167"/>
      <c r="O40" s="167"/>
      <c r="P40" s="167"/>
      <c r="Q40" s="167"/>
      <c r="R40" s="167"/>
    </row>
    <row r="41" spans="1:18" x14ac:dyDescent="0.35">
      <c r="A41" s="168" t="str">
        <f>'Table 84'!_Ref11750161</f>
        <v>Table 84. Indicators of physical literacy of Queensland children aged 5–17 years. Results for Aboriginal and/or Torres Strait Islander children (N=284 for Aboriginal and/or Torres Strait Islander children and N=4954 for non–Aboriginal and/or Torres Strait Islander children, December 2018 to April 2019)</v>
      </c>
      <c r="B41" s="167"/>
      <c r="C41" s="167"/>
      <c r="D41" s="167"/>
      <c r="E41" s="167"/>
      <c r="F41" s="167"/>
      <c r="G41" s="167"/>
      <c r="H41" s="167"/>
      <c r="I41" s="167"/>
      <c r="J41" s="167"/>
      <c r="K41" s="167"/>
      <c r="L41" s="167"/>
      <c r="M41" s="167"/>
      <c r="N41" s="167"/>
      <c r="O41" s="167"/>
      <c r="P41" s="167"/>
      <c r="Q41" s="167"/>
      <c r="R41" s="167"/>
    </row>
    <row r="42" spans="1:18" x14ac:dyDescent="0.35">
      <c r="A42" s="168" t="str">
        <f>'Table 85'!_Ref17807924</f>
        <v>Table 85. Frequency of participation in major activities as a population wide prevalence estimate (based on all children 5 to 17 years including non–participants) – Results for children of LOTE background (N=720 for LOTE children and N=4548 for non–LOTE children, December 2018–April 2019)</v>
      </c>
      <c r="B42" s="167"/>
      <c r="C42" s="167"/>
      <c r="D42" s="167"/>
      <c r="E42" s="167"/>
      <c r="F42" s="167"/>
      <c r="G42" s="167"/>
      <c r="H42" s="167"/>
      <c r="I42" s="167"/>
      <c r="J42" s="167"/>
      <c r="K42" s="167"/>
      <c r="L42" s="167"/>
      <c r="M42" s="167"/>
      <c r="N42" s="167"/>
      <c r="O42" s="167"/>
      <c r="P42" s="167"/>
      <c r="Q42" s="167"/>
      <c r="R42" s="167"/>
    </row>
    <row r="43" spans="1:18" x14ac:dyDescent="0.35">
      <c r="A43" s="168" t="str">
        <f>'Table 86'!_Ref9520245</f>
        <v>Table 86. Participation in physical activities for sport, exercise or recreation outside school hours during the past 12 months for Queensland children aged 5–17 years. Results for children of LOTE background (N=720 for LOTE children and N=4548 for non–LOTE children, December 2018–April 2019)</v>
      </c>
      <c r="B43" s="167"/>
      <c r="C43" s="167"/>
      <c r="D43" s="167"/>
      <c r="E43" s="167"/>
      <c r="F43" s="167"/>
      <c r="G43" s="167"/>
      <c r="H43" s="167"/>
      <c r="I43" s="167"/>
      <c r="J43" s="167"/>
      <c r="K43" s="167"/>
      <c r="L43" s="167"/>
      <c r="M43" s="167"/>
      <c r="N43" s="167"/>
      <c r="O43" s="167"/>
      <c r="P43" s="167"/>
      <c r="Q43" s="167"/>
      <c r="R43" s="167"/>
    </row>
    <row r="44" spans="1:18" x14ac:dyDescent="0.35">
      <c r="A44" s="168" t="str">
        <f>'Table 87'!_Ref11661492</f>
        <v>Table 87. Child related barriers to children doing or increasing physical activity over the past 12 months – Results for children of LOTE background (N=720 for LOTE children and N=4548 for non–LOTE children, December 2018–April 2019)</v>
      </c>
      <c r="B44" s="167"/>
      <c r="C44" s="167"/>
      <c r="D44" s="167"/>
      <c r="E44" s="167"/>
      <c r="F44" s="167"/>
      <c r="G44" s="167"/>
      <c r="H44" s="167"/>
      <c r="I44" s="167"/>
      <c r="J44" s="167"/>
      <c r="K44" s="167"/>
      <c r="L44" s="167"/>
      <c r="M44" s="167"/>
      <c r="N44" s="167"/>
      <c r="O44" s="167"/>
      <c r="P44" s="167"/>
      <c r="Q44" s="167"/>
      <c r="R44" s="167"/>
    </row>
    <row r="45" spans="1:18" x14ac:dyDescent="0.35">
      <c r="A45" s="168" t="str">
        <f>'Table 88'!_Ref17807988</f>
        <v>Table 88. Parent/carer barriers to children doing or increasing physical activity over the past 12 months – Results for children of LOTE background (N=720 for LOTE children and N=4548 for non–LOTE children, December 2018–April 2019)</v>
      </c>
      <c r="B45" s="167"/>
      <c r="C45" s="167"/>
      <c r="D45" s="167"/>
      <c r="E45" s="167"/>
      <c r="F45" s="167"/>
      <c r="G45" s="167"/>
      <c r="H45" s="167"/>
      <c r="I45" s="167"/>
      <c r="J45" s="167"/>
      <c r="K45" s="167"/>
      <c r="L45" s="167"/>
      <c r="M45" s="167"/>
      <c r="N45" s="167"/>
      <c r="O45" s="167"/>
      <c r="P45" s="167"/>
      <c r="Q45" s="167"/>
      <c r="R45" s="167"/>
    </row>
    <row r="46" spans="1:18" x14ac:dyDescent="0.35">
      <c r="A46" s="168" t="str">
        <f>'Table 89'!_Ref9520307</f>
        <v>Table 89. Amount of time per day Queensland children aged 5–17 years spent on screens for school work or leisure, entertainment and other reasons outside school hours during the past 12 months – Results for children of LOTE background (N=720 for LOTE children and N=4548 for non–LOTE children, December 2018–April 2019)</v>
      </c>
      <c r="B46" s="167"/>
      <c r="C46" s="167"/>
      <c r="D46" s="167"/>
      <c r="E46" s="167"/>
      <c r="F46" s="167"/>
      <c r="G46" s="167"/>
      <c r="H46" s="167"/>
      <c r="I46" s="167"/>
      <c r="J46" s="167"/>
      <c r="K46" s="167"/>
      <c r="L46" s="167"/>
      <c r="M46" s="167"/>
      <c r="N46" s="167"/>
      <c r="O46" s="167"/>
      <c r="P46" s="167"/>
      <c r="Q46" s="167"/>
      <c r="R46" s="167"/>
    </row>
    <row r="47" spans="1:18" x14ac:dyDescent="0.35">
      <c r="A47" s="168" t="str">
        <f>'Table 90'!_Ref9520504</f>
        <v>Table 90. Indicators of physical literacy of Queensland children aged 5–17 years – Results for children of LOTE background (N=720 for LOTE children and N=4548 for non–LOTE children, December 2018–April 2019)</v>
      </c>
      <c r="B47" s="167"/>
      <c r="C47" s="167"/>
      <c r="D47" s="167"/>
      <c r="E47" s="167"/>
      <c r="F47" s="167"/>
      <c r="G47" s="167"/>
      <c r="H47" s="167"/>
      <c r="I47" s="167"/>
      <c r="J47" s="167"/>
      <c r="K47" s="167"/>
      <c r="L47" s="167"/>
      <c r="M47" s="167"/>
      <c r="N47" s="167"/>
      <c r="O47" s="167"/>
      <c r="P47" s="167"/>
      <c r="Q47" s="167"/>
      <c r="R47" s="167"/>
    </row>
    <row r="48" spans="1:18" x14ac:dyDescent="0.35">
      <c r="A48" s="168" t="str">
        <f>'Table 91'!_Ref11767116</f>
        <v>Table 91. Frequency of participation in major activities as a population wide prevalence estimate (based on all children 5 to 17 years including non–participants) – Results for children with a disability (N=510 for children with a disability and N=4714 for children without a disability, December 2018 to April 2019)</v>
      </c>
      <c r="B48" s="167"/>
      <c r="C48" s="167"/>
      <c r="D48" s="167"/>
      <c r="E48" s="167"/>
      <c r="F48" s="167"/>
      <c r="G48" s="167"/>
      <c r="H48" s="167"/>
      <c r="I48" s="167"/>
      <c r="J48" s="167"/>
      <c r="K48" s="167"/>
      <c r="L48" s="167"/>
      <c r="M48" s="167"/>
      <c r="N48" s="167"/>
      <c r="O48" s="167"/>
      <c r="P48" s="167"/>
      <c r="Q48" s="167"/>
      <c r="R48" s="167"/>
    </row>
    <row r="49" spans="1:18" x14ac:dyDescent="0.35">
      <c r="A49" s="168" t="str">
        <f>'Table 92'!_Ref11767154</f>
        <v>Table 92. Participation in physical activities for sport, exercise or recreation outside school hours during the past 12 months for Queensland children aged 5–17 years – Results for children with a disability (N=510 for children with a disability and N=4714 for children without a disability, December 2018–April 2019)</v>
      </c>
      <c r="B49" s="167"/>
      <c r="C49" s="167"/>
      <c r="D49" s="167"/>
      <c r="E49" s="167"/>
      <c r="F49" s="167"/>
      <c r="G49" s="167"/>
      <c r="H49" s="167"/>
      <c r="I49" s="167"/>
      <c r="J49" s="167"/>
      <c r="K49" s="167"/>
      <c r="L49" s="167"/>
      <c r="M49" s="167"/>
      <c r="N49" s="167"/>
      <c r="O49" s="167"/>
      <c r="P49" s="167"/>
      <c r="Q49" s="167"/>
      <c r="R49" s="167"/>
    </row>
    <row r="50" spans="1:18" x14ac:dyDescent="0.35">
      <c r="A50" s="168" t="str">
        <f>'Table 93'!_Ref18313974</f>
        <v>Table 93. Child barriers to children doing or increasing physical activity over the past 12 months – Results for children with a disability (N=510 for children with a disability and N=4714 for children without a disability, December 2018–April 2019)</v>
      </c>
      <c r="B50" s="167"/>
      <c r="C50" s="167"/>
      <c r="D50" s="167"/>
      <c r="E50" s="167"/>
      <c r="F50" s="167"/>
      <c r="G50" s="167"/>
      <c r="H50" s="167"/>
      <c r="I50" s="167"/>
      <c r="J50" s="167"/>
      <c r="K50" s="167"/>
      <c r="L50" s="167"/>
      <c r="M50" s="167"/>
      <c r="N50" s="167"/>
      <c r="O50" s="167"/>
      <c r="P50" s="167"/>
      <c r="Q50" s="167"/>
      <c r="R50" s="167"/>
    </row>
    <row r="51" spans="1:18" x14ac:dyDescent="0.35">
      <c r="A51" s="168" t="str">
        <f>'Table 94'!_Ref11767228</f>
        <v>Table 94. Parent/carer barriers to children doing or increasing physical activity over the past 12 months – Results for children with a disability (N=510 for children with a disability and N=4714 for children without a disability, December 2018 to April 2019)</v>
      </c>
      <c r="B51" s="167"/>
      <c r="C51" s="167"/>
      <c r="D51" s="167"/>
      <c r="E51" s="167"/>
      <c r="F51" s="167"/>
      <c r="G51" s="167"/>
      <c r="H51" s="167"/>
      <c r="I51" s="167"/>
      <c r="J51" s="167"/>
      <c r="K51" s="167"/>
      <c r="L51" s="167"/>
      <c r="M51" s="167"/>
      <c r="N51" s="167"/>
      <c r="O51" s="167"/>
      <c r="P51" s="167"/>
      <c r="Q51" s="167"/>
      <c r="R51" s="167"/>
    </row>
    <row r="52" spans="1:18" x14ac:dyDescent="0.35">
      <c r="A52" s="168" t="str">
        <f>'Table 95'!_Ref9958127</f>
        <v>Table 95. Amount of time per day Queensland children aged 5–17 years spent on screens for school work or leisure, entertainment and other reasons outside school hours during the past 12 months. Results for children with a disability (N=510 for children with a disability and N=4714 for children without a disability, December 2018–April 2019)</v>
      </c>
      <c r="B52" s="167"/>
      <c r="C52" s="167"/>
      <c r="D52" s="167"/>
      <c r="E52" s="167"/>
      <c r="F52" s="167"/>
      <c r="G52" s="167"/>
      <c r="H52" s="167"/>
      <c r="I52" s="167"/>
      <c r="J52" s="167"/>
      <c r="K52" s="167"/>
      <c r="L52" s="167"/>
      <c r="M52" s="167"/>
      <c r="N52" s="167"/>
      <c r="O52" s="167"/>
      <c r="P52" s="167"/>
      <c r="Q52" s="167"/>
      <c r="R52" s="167"/>
    </row>
    <row r="53" spans="1:18" x14ac:dyDescent="0.35">
      <c r="A53" s="168" t="str">
        <f>'Table 96'!_Ref11752466</f>
        <v>Table 96. Indicators of physical literacy of Queensland children aged 5–17 years. Results for children with a disability (N=510 for children with a disability and N=4714 for children without a disability, December 2018–April 2019)</v>
      </c>
      <c r="B53" s="167"/>
      <c r="C53" s="167"/>
      <c r="D53" s="167"/>
      <c r="E53" s="167"/>
      <c r="F53" s="167"/>
      <c r="G53" s="167"/>
      <c r="H53" s="167"/>
      <c r="I53" s="167"/>
      <c r="J53" s="167"/>
      <c r="K53" s="167"/>
      <c r="L53" s="167"/>
      <c r="M53" s="167"/>
      <c r="N53" s="167"/>
      <c r="O53" s="167"/>
      <c r="P53" s="167"/>
      <c r="Q53" s="167"/>
      <c r="R53" s="167"/>
    </row>
    <row r="54" spans="1:18" x14ac:dyDescent="0.35">
      <c r="A54" s="168" t="str">
        <f>'Table 103'!_Ref17724702</f>
        <v>Table 103. Participation in physical activities for sport, exercise or recreation outside school hours during the past 12 months for Queensland children aged 5-17 years - Results by age for 200+ activities (N=5273, December 2018 – April 2019)</v>
      </c>
      <c r="B54" s="167"/>
      <c r="C54" s="167"/>
      <c r="D54" s="167"/>
      <c r="E54" s="167"/>
      <c r="F54" s="167"/>
      <c r="G54" s="167"/>
      <c r="H54" s="167"/>
      <c r="I54" s="167"/>
      <c r="J54" s="167"/>
      <c r="K54" s="167"/>
      <c r="L54" s="167"/>
      <c r="M54" s="167"/>
      <c r="N54" s="167"/>
      <c r="O54" s="167"/>
      <c r="P54" s="167"/>
      <c r="Q54" s="167"/>
      <c r="R54" s="167"/>
    </row>
    <row r="55" spans="1:18" x14ac:dyDescent="0.35">
      <c r="A55" s="168" t="s">
        <v>403</v>
      </c>
      <c r="B55" s="167"/>
      <c r="C55" s="167"/>
      <c r="D55" s="167"/>
      <c r="E55" s="167"/>
      <c r="F55" s="167"/>
      <c r="G55" s="167"/>
      <c r="H55" s="167"/>
      <c r="I55" s="167"/>
      <c r="J55" s="167"/>
      <c r="K55" s="167"/>
      <c r="L55" s="167"/>
      <c r="M55" s="167"/>
      <c r="N55" s="167"/>
      <c r="O55" s="167"/>
      <c r="P55" s="167"/>
      <c r="Q55" s="167"/>
      <c r="R55" s="167"/>
    </row>
    <row r="56" spans="1:18" x14ac:dyDescent="0.35">
      <c r="A56" s="168" t="str">
        <f>'Tables 105 &amp; 106'!_Ref17724865</f>
        <v>Tables 105 and 106 combined. Participation in physical activities for sport, exercise or recreation outside school hours during the past 12 months for Queensland children aged 5–17 years - Results by region for 200+ activities (N=5273, December 2018 – April 2019)</v>
      </c>
      <c r="B56" s="167"/>
      <c r="C56" s="167"/>
      <c r="D56" s="167"/>
      <c r="E56" s="167"/>
      <c r="F56" s="167"/>
      <c r="G56" s="167"/>
      <c r="H56" s="167"/>
      <c r="I56" s="167"/>
      <c r="J56" s="167"/>
      <c r="K56" s="167"/>
      <c r="L56" s="167"/>
      <c r="M56" s="167"/>
      <c r="N56" s="167"/>
      <c r="O56" s="167"/>
      <c r="P56" s="167"/>
      <c r="Q56" s="167"/>
      <c r="R56" s="167"/>
    </row>
    <row r="57" spans="1:18" x14ac:dyDescent="0.35">
      <c r="A57" s="168" t="str">
        <f>'Table 108'!_Ref17725148</f>
        <v>Table 108. Mean frequency of participation in physical activities for sport, exercise or recreation outside school hours per annum for the past 12 months for Queensland children aged 5–17 years – Results by age for 200+ activities (N=5273, December 2018 – April 2019)</v>
      </c>
      <c r="B57" s="167"/>
      <c r="C57" s="167"/>
      <c r="D57" s="167"/>
      <c r="E57" s="167"/>
      <c r="F57" s="167"/>
      <c r="G57" s="167"/>
      <c r="H57" s="167"/>
      <c r="I57" s="167"/>
      <c r="J57" s="167"/>
      <c r="K57" s="167"/>
      <c r="L57" s="167"/>
      <c r="M57" s="167"/>
      <c r="N57" s="167"/>
      <c r="O57" s="167"/>
      <c r="P57" s="167"/>
      <c r="Q57" s="167"/>
      <c r="R57" s="167"/>
    </row>
    <row r="58" spans="1:18" x14ac:dyDescent="0.35">
      <c r="A58" s="168" t="str">
        <f>'Table 109'!_Ref17725290</f>
        <v>Table 109. Mean frequency of participation in physical activities for sport, exercise or recreation outside school hours per annum for the past 12 months for Queensland children aged 5–17 years – Results by gender for 200+ activities (N=5273, December 2018 – April 2019)</v>
      </c>
      <c r="B58" s="167"/>
      <c r="C58" s="167"/>
      <c r="D58" s="167"/>
      <c r="E58" s="167"/>
      <c r="F58" s="167"/>
      <c r="G58" s="167"/>
      <c r="H58" s="167"/>
      <c r="I58" s="167"/>
      <c r="J58" s="167"/>
      <c r="K58" s="167"/>
      <c r="L58" s="167"/>
      <c r="M58" s="167"/>
      <c r="N58" s="167"/>
      <c r="O58" s="167"/>
      <c r="P58" s="167"/>
      <c r="Q58" s="167"/>
      <c r="R58" s="167"/>
    </row>
    <row r="59" spans="1:18" x14ac:dyDescent="0.35">
      <c r="A59" s="168" t="str">
        <f>'Tables 110 &amp; 111'!_Ref17725447</f>
        <v>Table 110 and 111 combined. Mean frequency of participation in physical activities for sport, exercise or recreation outside school hours per annum for the past 12 months for Queensland children aged 5-17 years - Results by region for 200+ activities (N=5273, December 2018 - April 2019)</v>
      </c>
      <c r="B59" s="167"/>
      <c r="C59" s="167"/>
      <c r="D59" s="167"/>
      <c r="E59" s="167"/>
      <c r="F59" s="167"/>
      <c r="G59" s="167"/>
      <c r="H59" s="167"/>
      <c r="I59" s="167"/>
      <c r="J59" s="167"/>
      <c r="K59" s="167"/>
      <c r="L59" s="167"/>
      <c r="M59" s="167"/>
      <c r="N59" s="167"/>
      <c r="O59" s="167"/>
      <c r="P59" s="167"/>
      <c r="Q59" s="167"/>
      <c r="R59" s="167"/>
    </row>
    <row r="60" spans="1:18" x14ac:dyDescent="0.35">
      <c r="A60" s="168" t="str">
        <f>'Table 112'!_Ref17725907</f>
        <v>Table 112. Mean minutes per session of activity for Queensland children aged 5-7 years (N=5273, December 2018 – April 2019)</v>
      </c>
      <c r="B60" s="167"/>
      <c r="C60" s="167"/>
      <c r="D60" s="167"/>
      <c r="E60" s="167"/>
      <c r="F60" s="167"/>
      <c r="G60" s="167"/>
      <c r="H60" s="167"/>
      <c r="I60" s="167"/>
      <c r="J60" s="167"/>
      <c r="K60" s="167"/>
      <c r="L60" s="167"/>
      <c r="M60" s="167"/>
      <c r="N60" s="167"/>
      <c r="O60" s="167"/>
      <c r="P60" s="167"/>
      <c r="Q60" s="167"/>
      <c r="R60" s="167"/>
    </row>
    <row r="61" spans="1:18" x14ac:dyDescent="0.35">
      <c r="A61" s="168" t="str">
        <f>'Table 113'!_Toc11764603</f>
        <v>Table 113. Mean number of kilometres travelled to participate in physical activities outside of school hours for Queensland children aged 5–17 years (N=5273, December 2018 – April 2019)</v>
      </c>
      <c r="B61" s="167"/>
      <c r="C61" s="167"/>
      <c r="D61" s="167"/>
      <c r="E61" s="167"/>
      <c r="F61" s="167"/>
      <c r="G61" s="167"/>
      <c r="H61" s="167"/>
      <c r="I61" s="167"/>
      <c r="J61" s="167"/>
      <c r="K61" s="167"/>
      <c r="L61" s="167"/>
      <c r="M61" s="167"/>
      <c r="N61" s="167"/>
      <c r="O61" s="167"/>
      <c r="P61" s="167"/>
      <c r="Q61" s="167"/>
      <c r="R61" s="167"/>
    </row>
    <row r="62" spans="1:18" x14ac:dyDescent="0.35">
      <c r="A62" s="168" t="str">
        <f>'Table 114'!_Ref17728141</f>
        <v>Table 114. Location where activity was undertaken for only the child’s top three activities – Results by activity (N=3506, December 2018 – April 2019) (activities with N=40 or higher only)</v>
      </c>
      <c r="B62" s="167"/>
      <c r="C62" s="167"/>
      <c r="D62" s="167"/>
      <c r="E62" s="167"/>
      <c r="F62" s="167"/>
      <c r="G62" s="167"/>
      <c r="H62" s="167"/>
      <c r="I62" s="167"/>
      <c r="J62" s="167"/>
      <c r="K62" s="167"/>
      <c r="L62" s="167"/>
      <c r="M62" s="167"/>
      <c r="N62" s="167"/>
      <c r="O62" s="167"/>
      <c r="P62" s="167"/>
      <c r="Q62" s="167"/>
      <c r="R62" s="167"/>
    </row>
    <row r="63" spans="1:18" x14ac:dyDescent="0.35">
      <c r="A63" s="168" t="str">
        <f>'Table 115'!_Ref17728541</f>
        <v>Table 115. Overall prevalence of Daily, Weekly or Less than weekly physical activity based on population wide prevalence estimates (based on all children 5 to 17 years including non–participants) – Results for Aboriginal and/or Torres Strait Islander children (N=284 for Aboriginal and/or Torres Strait Islander children and N=4954 for non–Aboriginal and/or Torres Strait Islander children, December 2018–April 2019)</v>
      </c>
      <c r="B63" s="167"/>
      <c r="C63" s="167"/>
      <c r="D63" s="167"/>
      <c r="E63" s="167"/>
      <c r="F63" s="167"/>
      <c r="G63" s="167"/>
      <c r="H63" s="167"/>
      <c r="I63" s="167"/>
      <c r="J63" s="167"/>
      <c r="K63" s="167"/>
      <c r="L63" s="167"/>
      <c r="M63" s="167"/>
      <c r="N63" s="167"/>
      <c r="O63" s="167"/>
      <c r="P63" s="167"/>
      <c r="Q63" s="167"/>
      <c r="R63" s="167"/>
    </row>
    <row r="64" spans="1:18" x14ac:dyDescent="0.35">
      <c r="A64" s="168" t="str">
        <f>'Table 116'!_Ref17728570</f>
        <v>Table 116. Overall prevalence of Daily, Weekly or Less than weekly physical activity based on population wide prevalence estimates (based on all children 5 to 17 years including non–participants) – Results for children of LOTE background (N=720 for LOTE children and N=4548 for non–LOTE children December 2018–April 2019)</v>
      </c>
      <c r="B64" s="167"/>
      <c r="C64" s="167"/>
      <c r="D64" s="167"/>
      <c r="E64" s="167"/>
      <c r="F64" s="167"/>
      <c r="G64" s="167"/>
      <c r="H64" s="167"/>
      <c r="I64" s="167"/>
      <c r="J64" s="167"/>
      <c r="K64" s="167"/>
      <c r="L64" s="167"/>
      <c r="M64" s="167"/>
      <c r="N64" s="167"/>
      <c r="O64" s="167"/>
      <c r="P64" s="167"/>
      <c r="Q64" s="167"/>
      <c r="R64" s="167"/>
    </row>
    <row r="65" spans="1:18" x14ac:dyDescent="0.35">
      <c r="A65" s="168" t="str">
        <f>'Table 117'!_Ref17728804</f>
        <v>Table 117. Overall prevalence of Daily, Weekly or Less than weekly physical activity based on population wide prevalence estimates (based on all children 5 to 17 years including non–participants) – Results for children with a disability (N=510 for children with a disability and N=4714 for children without a disability, December 2018–April 2019)</v>
      </c>
      <c r="B65" s="167"/>
      <c r="C65" s="167"/>
      <c r="D65" s="167"/>
      <c r="E65" s="167"/>
      <c r="F65" s="167"/>
      <c r="G65" s="167"/>
      <c r="H65" s="167"/>
      <c r="I65" s="167"/>
      <c r="J65" s="167"/>
      <c r="K65" s="167"/>
      <c r="L65" s="167"/>
      <c r="M65" s="167"/>
      <c r="N65" s="167"/>
      <c r="O65" s="167"/>
      <c r="P65" s="167"/>
      <c r="Q65" s="167"/>
      <c r="R65" s="167"/>
    </row>
    <row r="66" spans="1:18" x14ac:dyDescent="0.35">
      <c r="A66" s="168" t="str">
        <f>'Table 118'!_Ref17796684</f>
        <v>Table 118. Overall prevalence of Daily, Weekly or Less than weekly physical activity based on population wide prevalence estimates (based on all children 5 to 17 years including non–participants) – Results by region and age (December 2018–April 2019)</v>
      </c>
      <c r="B66" s="167"/>
      <c r="C66" s="167"/>
      <c r="D66" s="167"/>
      <c r="E66" s="167"/>
      <c r="F66" s="167"/>
      <c r="G66" s="167"/>
      <c r="H66" s="167"/>
      <c r="I66" s="167"/>
      <c r="J66" s="167"/>
      <c r="K66" s="167"/>
      <c r="L66" s="167"/>
      <c r="M66" s="167"/>
      <c r="N66" s="167"/>
      <c r="O66" s="167"/>
      <c r="P66" s="167"/>
      <c r="Q66" s="167"/>
      <c r="R66" s="167"/>
    </row>
    <row r="67" spans="1:18" x14ac:dyDescent="0.35">
      <c r="A67" s="168" t="str">
        <f>'Table 119'!_Ref17807758</f>
        <v>Table 119. Overall prevalence of daily, weekly or less than weekly physical activity based on population wide prevalence estimates (based on all children 5 to 17 years including non–participants) – Results by region and gender (December 2018–April 2019)</v>
      </c>
      <c r="B67" s="167"/>
      <c r="C67" s="167"/>
      <c r="D67" s="167"/>
      <c r="E67" s="167"/>
      <c r="F67" s="167"/>
      <c r="G67" s="167"/>
      <c r="H67" s="167"/>
      <c r="I67" s="167"/>
      <c r="J67" s="167"/>
      <c r="K67" s="167"/>
      <c r="L67" s="167"/>
      <c r="M67" s="167"/>
      <c r="N67" s="167"/>
      <c r="O67" s="167"/>
      <c r="P67" s="167"/>
      <c r="Q67" s="167"/>
      <c r="R67" s="167"/>
    </row>
    <row r="68" spans="1:18" x14ac:dyDescent="0.35">
      <c r="A68" s="168" t="str">
        <f>'Table 123'!_Toc22114619</f>
        <v>Table 123. Participation in physical activities for sport, exercise or recreation outside school hours during the past 12 months for Queensland children aged 5–17 years – Results by Aboriginal and/or Torres Strait Islander and LOTE background (N=5273, December 2018 – April 2019)</v>
      </c>
      <c r="B68" s="167"/>
      <c r="C68" s="167"/>
      <c r="D68" s="167"/>
      <c r="E68" s="167"/>
      <c r="F68" s="167"/>
      <c r="G68" s="167"/>
      <c r="H68" s="167"/>
      <c r="I68" s="167"/>
      <c r="J68" s="167"/>
      <c r="K68" s="167"/>
      <c r="L68" s="167"/>
      <c r="M68" s="167"/>
      <c r="N68" s="167"/>
      <c r="O68" s="167"/>
      <c r="P68" s="167"/>
      <c r="Q68" s="167"/>
      <c r="R68" s="167"/>
    </row>
    <row r="69" spans="1:18" x14ac:dyDescent="0.35">
      <c r="A69" s="168" t="str">
        <f>'Table 124'!_Ref17728925</f>
        <v>Table 124. Participation in physical activities for sport, exercise or recreation outside school hours during the past 12 months for Queensland children aged 5–17 years – Results by whether child has a disability (N=5273, December 2018 – April 2019)</v>
      </c>
      <c r="B69" s="167"/>
      <c r="C69" s="167"/>
      <c r="D69" s="167"/>
      <c r="E69" s="167"/>
      <c r="F69" s="167"/>
      <c r="G69" s="167"/>
      <c r="H69" s="167"/>
      <c r="I69" s="167"/>
      <c r="J69" s="167"/>
      <c r="K69" s="167"/>
      <c r="L69" s="167"/>
      <c r="M69" s="167"/>
      <c r="N69" s="167"/>
      <c r="O69" s="167"/>
      <c r="P69" s="167"/>
      <c r="Q69" s="167"/>
      <c r="R69" s="167"/>
    </row>
    <row r="70" spans="1:18" x14ac:dyDescent="0.35">
      <c r="A70" s="168" t="str">
        <f>'Table 125'!_Ref17729861</f>
        <v>Table 125. Mean frequency of participation in physical activities for sport, exercise or recreation outside school hours per annum for the past 12 months for Queensland children aged 5–17 years – Results by Aboriginal and/or Torres Strait Islander background (N=5273, December 2018 – April 2019)</v>
      </c>
      <c r="B70" s="167"/>
      <c r="C70" s="167"/>
      <c r="D70" s="167"/>
      <c r="E70" s="167"/>
      <c r="F70" s="167"/>
      <c r="G70" s="167"/>
      <c r="H70" s="167"/>
      <c r="I70" s="167"/>
      <c r="J70" s="167"/>
      <c r="K70" s="167"/>
      <c r="L70" s="167"/>
      <c r="M70" s="167"/>
      <c r="N70" s="167"/>
      <c r="O70" s="167"/>
      <c r="P70" s="167"/>
      <c r="Q70" s="167"/>
      <c r="R70" s="167"/>
    </row>
    <row r="71" spans="1:18" x14ac:dyDescent="0.35">
      <c r="A71" s="168" t="str">
        <f>'Table 126'!_Ref17729915</f>
        <v>Table 126. Mean frequency of participation in physical activities for sport, exercise or recreation outside school hours per annum for the past 12 months for Queensland children aged 5–17 years – Results by LOTE background (N=5273, December 2018 – April 2019)</v>
      </c>
      <c r="B71" s="167"/>
      <c r="C71" s="167"/>
      <c r="D71" s="167"/>
      <c r="E71" s="167"/>
      <c r="F71" s="167"/>
      <c r="G71" s="167"/>
      <c r="H71" s="167"/>
      <c r="I71" s="167"/>
      <c r="J71" s="167"/>
      <c r="K71" s="167"/>
      <c r="L71" s="167"/>
      <c r="M71" s="167"/>
      <c r="N71" s="167"/>
      <c r="O71" s="167"/>
      <c r="P71" s="167"/>
      <c r="Q71" s="167"/>
      <c r="R71" s="167"/>
    </row>
    <row r="72" spans="1:18" x14ac:dyDescent="0.35">
      <c r="A72" s="168" t="str">
        <f>'Table 127'!_Ref17729990</f>
        <v>Table 127. Mean frequency of participation in physical activities for sport, exercise or recreation outside school hours per annum for the past 12 months for Queensland children aged 5–17 years – Results by child disability status (N=5273, December 2018 – April 2019)</v>
      </c>
      <c r="B72" s="167"/>
      <c r="C72" s="167"/>
      <c r="D72" s="167"/>
      <c r="E72" s="167"/>
      <c r="F72" s="167"/>
      <c r="G72" s="167"/>
      <c r="H72" s="167"/>
      <c r="I72" s="167"/>
      <c r="J72" s="167"/>
      <c r="K72" s="167"/>
      <c r="L72" s="167"/>
      <c r="M72" s="167"/>
      <c r="N72" s="167"/>
      <c r="O72" s="167"/>
      <c r="P72" s="167"/>
      <c r="Q72" s="167"/>
      <c r="R72" s="167"/>
    </row>
  </sheetData>
  <mergeCells count="1">
    <mergeCell ref="A1:R1"/>
  </mergeCells>
  <hyperlinks>
    <hyperlink ref="A3" location="'Table 8'!A1" display="'Table 8'!A1"/>
    <hyperlink ref="A4" location="'Table 9'!A1" display="Table 9. Past year prevalence of participation in physical activities for sport, exercise or recreation outside school hours for Queensland children aged 5 to 17 – Results by gender (N=5273, December 2018–April 2019)"/>
    <hyperlink ref="A5" location="'Table 10'!A1" display="'Table 10'!A1"/>
    <hyperlink ref="A6" location="'Table 11'!A1" display="'Table 11'!A1"/>
    <hyperlink ref="A7" location="'Table 12'!A1" display="'Table 12'!A1"/>
    <hyperlink ref="A8" location="'Table 13'!A1" display="'Table 13'!A1"/>
    <hyperlink ref="A9" location="'Table 14'!A1" display="'Table 14'!A1"/>
    <hyperlink ref="A10" location="'Table 15'!A1" display="'Table 15'!A1"/>
    <hyperlink ref="A11" location="'Table 19'!A1" display="'Table 19'!A1"/>
    <hyperlink ref="A12" location="'Table 23'!A1" display="'Table 23'!A1"/>
    <hyperlink ref="A13" location="'Table 24'!A1" display="'Table 24'!A1"/>
    <hyperlink ref="A14" location="'Table 25'!A1" display="'Table 25'!A1"/>
    <hyperlink ref="A15" location="'Table 26'!A1" display="'Table 26'!A1"/>
    <hyperlink ref="A16" location="'Table 55'!A1" display="'Table 55'!A1"/>
    <hyperlink ref="A17" location="'Table 56'!A1" display="'Table 56'!A1"/>
    <hyperlink ref="A18" location="'Table 57'!A1" display="'Table 57'!A1"/>
    <hyperlink ref="A19" location="'Table 58'!A1" display="'Table 58'!A1"/>
    <hyperlink ref="A20" location="'Table 59'!A1" display="'Table 59'!A1"/>
    <hyperlink ref="A21" location="'Table 60'!A1" display="'Table 60'!A1"/>
    <hyperlink ref="A22" location="'Table 61'!A1" display="'Table 61'!A1"/>
    <hyperlink ref="A23" location="'Table 62'!A1" display="'Table 62'!A1"/>
    <hyperlink ref="A24" location="'Table 63'!A1" display="'Table 63'!A1"/>
    <hyperlink ref="A25" location="'Table 64'!A1" display="'Table 64'!A1"/>
    <hyperlink ref="A26" location="'Table 65'!A1" display="'Table 65'!A1"/>
    <hyperlink ref="A27" location="'Table 66'!A1" display="'Table 66'!A1"/>
    <hyperlink ref="A28" location="'Table 67'!A1" display="'Table 67'!A1"/>
    <hyperlink ref="A29" location="'Table 68'!A1" display="'Table 68'!A1"/>
    <hyperlink ref="A30" location="'Table 69'!A1" display="'Table 69'!A1"/>
    <hyperlink ref="A31" location="'Table 70'!A1" display="'Table 70'!A1"/>
    <hyperlink ref="A32" location="'Table 71'!A1" display="'Table 71'!A1"/>
    <hyperlink ref="A33" location="'Table 72'!A1" display="'Table 72'!A1"/>
    <hyperlink ref="A34" location="'Table 73'!A1" display="'Table 73'!A1"/>
    <hyperlink ref="A35" location="'Table 74'!A1" display="'Table 74'!A1"/>
    <hyperlink ref="A36" location="'Table 79'!A1" display="'Table 79'!A1"/>
    <hyperlink ref="A37" location="'Table 80'!A1" display="'Table 80'!A1"/>
    <hyperlink ref="A38" location="'Table 81'!A1" display="'Table 81'!A1"/>
    <hyperlink ref="A39" location="'Table 82'!A1" display="'Table 82'!A1"/>
    <hyperlink ref="A40" location="'Table 83'!A1" display="'Table 83'!A1"/>
    <hyperlink ref="A41" location="'Table 84'!A1" display="'Table 84'!A1"/>
    <hyperlink ref="A42" location="'Table 85'!A1" display="'Table 85'!A1"/>
    <hyperlink ref="A43" location="'Table 86'!A1" display="'Table 86'!A1"/>
    <hyperlink ref="A44" location="'Table 87'!A1" display="'Table 87'!A1"/>
    <hyperlink ref="A45" location="'Table 88'!A1" display="'Table 88'!A1"/>
    <hyperlink ref="A46" location="'Table 89'!A1" display="'Table 89'!A1"/>
    <hyperlink ref="A47" location="'Table 90'!A1" display="'Table 90'!A1"/>
    <hyperlink ref="A48" location="'Table 91'!A1" display="'Table 91'!A1"/>
    <hyperlink ref="A49" location="'Table 92'!A1" display="'Table 92'!A1"/>
    <hyperlink ref="A50" location="'Table 93'!A1" display="'Table 93'!A1"/>
    <hyperlink ref="A51" location="'Table 94'!A1" display="'Table 94'!A1"/>
    <hyperlink ref="A52" location="'Table 95'!A1" display="'Table 95'!A1"/>
    <hyperlink ref="A53" location="'Table 96'!A1" display="'Table 96'!A1"/>
    <hyperlink ref="A54" location="'Table 103'!A1" display="'Table 103'!A1"/>
    <hyperlink ref="A55" location="'Table 104'!A1" display="Table 104. Participation in physical activities for sport, exercise or recreation outside school hours during the past 12 months for Queensland children aged 5-17 years - Results by gender for 200+ activities (N=5273, December 2018 – April 2019)"/>
    <hyperlink ref="A56" location="'Tables 105 &amp; 106'!A1" display="'Tables 105 &amp; 106'!A1"/>
    <hyperlink ref="A57" location="'Table 108'!A1" display="'Table 108'!A1"/>
    <hyperlink ref="A58" location="'Table 109'!A1" display="'Table 109'!A1"/>
    <hyperlink ref="A59" location="'Tables 110 &amp; 111'!A1" display="'Tables 110 &amp; 111'!A1"/>
    <hyperlink ref="A60" location="'Table 112'!A1" display="'Table 112'!A1"/>
    <hyperlink ref="A61" location="'Table 113'!A1" display="'Table 113'!A1"/>
    <hyperlink ref="A62" location="'Table 114'!A1" display="'Table 114'!A1"/>
    <hyperlink ref="A63" location="'Table 115'!A1" display="'Table 115'!A1"/>
    <hyperlink ref="A64" location="'Table 116'!A1" display="'Table 116'!A1"/>
    <hyperlink ref="A65" location="'Table 117'!A1" display="'Table 117'!A1"/>
    <hyperlink ref="A66" location="'Table 118'!A1" display="'Table 118'!A1"/>
    <hyperlink ref="A67" location="'Table 119'!A1" display="'Table 119'!A1"/>
    <hyperlink ref="A68" location="'Table 123'!A1" display="'Table 123'!A1"/>
    <hyperlink ref="A69" location="'Table 124'!A1" display="'Table 124'!A1"/>
    <hyperlink ref="A70" location="'Table 125'!A1" display="'Table 125'!A1"/>
    <hyperlink ref="A71" location="'Table 126'!A1" display="'Table 126'!A1"/>
    <hyperlink ref="A72" location="'Table 127'!A1" display="'Table 127'!A1"/>
    <hyperlink ref="A2" location="'Table 7'!A1" display="'Table 7'!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sqref="A1:E2"/>
    </sheetView>
  </sheetViews>
  <sheetFormatPr defaultColWidth="11.453125" defaultRowHeight="14.5" x14ac:dyDescent="0.35"/>
  <cols>
    <col min="1" max="1" width="35.1796875" customWidth="1"/>
  </cols>
  <sheetData>
    <row r="1" spans="1:5" x14ac:dyDescent="0.35">
      <c r="A1" s="173" t="s">
        <v>142</v>
      </c>
      <c r="B1" s="173"/>
      <c r="C1" s="173"/>
      <c r="D1" s="173"/>
      <c r="E1" s="173"/>
    </row>
    <row r="2" spans="1:5" ht="15" thickBot="1" x14ac:dyDescent="0.4">
      <c r="A2" s="173"/>
      <c r="B2" s="173"/>
      <c r="C2" s="173"/>
      <c r="D2" s="173"/>
      <c r="E2" s="173"/>
    </row>
    <row r="3" spans="1:5" x14ac:dyDescent="0.35">
      <c r="A3" s="46" t="s">
        <v>129</v>
      </c>
      <c r="B3" s="176" t="s">
        <v>89</v>
      </c>
      <c r="C3" s="176" t="s">
        <v>90</v>
      </c>
      <c r="D3" s="176" t="s">
        <v>91</v>
      </c>
      <c r="E3" s="176" t="s">
        <v>92</v>
      </c>
    </row>
    <row r="4" spans="1:5" ht="15" thickBot="1" x14ac:dyDescent="0.4">
      <c r="A4" s="54" t="s">
        <v>130</v>
      </c>
      <c r="B4" s="177"/>
      <c r="C4" s="177"/>
      <c r="D4" s="177"/>
      <c r="E4" s="177"/>
    </row>
    <row r="5" spans="1:5" ht="15" thickBot="1" x14ac:dyDescent="0.4">
      <c r="A5" s="170" t="s">
        <v>131</v>
      </c>
      <c r="B5" s="171"/>
      <c r="C5" s="171"/>
      <c r="D5" s="171"/>
      <c r="E5" s="172"/>
    </row>
    <row r="6" spans="1:5" ht="15" thickBot="1" x14ac:dyDescent="0.4">
      <c r="A6" s="57" t="s">
        <v>132</v>
      </c>
      <c r="B6" s="50">
        <v>99.1</v>
      </c>
      <c r="C6" s="50">
        <v>0.2</v>
      </c>
      <c r="D6" s="50">
        <v>98.7</v>
      </c>
      <c r="E6" s="50">
        <v>99.4</v>
      </c>
    </row>
    <row r="7" spans="1:5" ht="15" thickBot="1" x14ac:dyDescent="0.4">
      <c r="A7" s="170" t="s">
        <v>133</v>
      </c>
      <c r="B7" s="171"/>
      <c r="C7" s="171"/>
      <c r="D7" s="171"/>
      <c r="E7" s="172"/>
    </row>
    <row r="8" spans="1:5" ht="15" thickBot="1" x14ac:dyDescent="0.4">
      <c r="A8" s="57" t="s">
        <v>132</v>
      </c>
      <c r="B8" s="50">
        <v>98.1</v>
      </c>
      <c r="C8" s="50">
        <v>0.3</v>
      </c>
      <c r="D8" s="50">
        <v>97.5</v>
      </c>
      <c r="E8" s="50">
        <v>98.6</v>
      </c>
    </row>
    <row r="9" spans="1:5" ht="15" thickBot="1" x14ac:dyDescent="0.4">
      <c r="A9" s="170" t="s">
        <v>134</v>
      </c>
      <c r="B9" s="171"/>
      <c r="C9" s="171"/>
      <c r="D9" s="171"/>
      <c r="E9" s="172"/>
    </row>
    <row r="10" spans="1:5" ht="15" thickBot="1" x14ac:dyDescent="0.4">
      <c r="A10" s="57" t="s">
        <v>132</v>
      </c>
      <c r="B10" s="50">
        <v>41.7</v>
      </c>
      <c r="C10" s="50">
        <v>1.1000000000000001</v>
      </c>
      <c r="D10" s="50">
        <v>39.6</v>
      </c>
      <c r="E10" s="50">
        <v>43.9</v>
      </c>
    </row>
    <row r="11" spans="1:5" ht="15" thickBot="1" x14ac:dyDescent="0.4">
      <c r="A11" s="170" t="s">
        <v>135</v>
      </c>
      <c r="B11" s="171"/>
      <c r="C11" s="171"/>
      <c r="D11" s="171"/>
      <c r="E11" s="172"/>
    </row>
    <row r="12" spans="1:5" ht="15" thickBot="1" x14ac:dyDescent="0.4">
      <c r="A12" s="57" t="s">
        <v>132</v>
      </c>
      <c r="B12" s="50">
        <v>65.599999999999994</v>
      </c>
      <c r="C12" s="50">
        <v>1</v>
      </c>
      <c r="D12" s="50">
        <v>63.6</v>
      </c>
      <c r="E12" s="50">
        <v>67.5</v>
      </c>
    </row>
    <row r="13" spans="1:5" ht="15" thickBot="1" x14ac:dyDescent="0.4">
      <c r="A13" s="170" t="s">
        <v>136</v>
      </c>
      <c r="B13" s="171"/>
      <c r="C13" s="171"/>
      <c r="D13" s="171"/>
      <c r="E13" s="172"/>
    </row>
    <row r="14" spans="1:5" ht="15" thickBot="1" x14ac:dyDescent="0.4">
      <c r="A14" s="57" t="s">
        <v>132</v>
      </c>
      <c r="B14" s="50">
        <v>41.8</v>
      </c>
      <c r="C14" s="50">
        <v>1.1000000000000001</v>
      </c>
      <c r="D14" s="50">
        <v>39.700000000000003</v>
      </c>
      <c r="E14" s="50">
        <v>44</v>
      </c>
    </row>
    <row r="15" spans="1:5" ht="15" thickBot="1" x14ac:dyDescent="0.4">
      <c r="A15" s="170" t="s">
        <v>137</v>
      </c>
      <c r="B15" s="171"/>
      <c r="C15" s="171"/>
      <c r="D15" s="171"/>
      <c r="E15" s="172"/>
    </row>
    <row r="16" spans="1:5" ht="15" thickBot="1" x14ac:dyDescent="0.4">
      <c r="A16" s="57" t="s">
        <v>132</v>
      </c>
      <c r="B16" s="50">
        <v>78</v>
      </c>
      <c r="C16" s="50">
        <v>0.9</v>
      </c>
      <c r="D16" s="50">
        <v>76.3</v>
      </c>
      <c r="E16" s="50">
        <v>79.7</v>
      </c>
    </row>
    <row r="17" spans="1:5" ht="15" thickBot="1" x14ac:dyDescent="0.4">
      <c r="A17" s="170" t="s">
        <v>138</v>
      </c>
      <c r="B17" s="171"/>
      <c r="C17" s="171"/>
      <c r="D17" s="171"/>
      <c r="E17" s="172"/>
    </row>
    <row r="18" spans="1:5" ht="15" thickBot="1" x14ac:dyDescent="0.4">
      <c r="A18" s="57" t="s">
        <v>132</v>
      </c>
      <c r="B18" s="50">
        <v>67.5</v>
      </c>
      <c r="C18" s="50">
        <v>1</v>
      </c>
      <c r="D18" s="50">
        <v>65.5</v>
      </c>
      <c r="E18" s="50">
        <v>69.5</v>
      </c>
    </row>
    <row r="19" spans="1:5" ht="15" thickBot="1" x14ac:dyDescent="0.4">
      <c r="A19" s="170" t="s">
        <v>139</v>
      </c>
      <c r="B19" s="171"/>
      <c r="C19" s="171"/>
      <c r="D19" s="171"/>
      <c r="E19" s="172"/>
    </row>
    <row r="20" spans="1:5" ht="15" thickBot="1" x14ac:dyDescent="0.4">
      <c r="A20" s="57" t="s">
        <v>132</v>
      </c>
      <c r="B20" s="50">
        <v>53.7</v>
      </c>
      <c r="C20" s="50">
        <v>1.1000000000000001</v>
      </c>
      <c r="D20" s="50">
        <v>51.6</v>
      </c>
      <c r="E20" s="50">
        <v>55.9</v>
      </c>
    </row>
    <row r="21" spans="1:5" ht="15" thickBot="1" x14ac:dyDescent="0.4">
      <c r="A21" s="170" t="s">
        <v>140</v>
      </c>
      <c r="B21" s="171"/>
      <c r="C21" s="171"/>
      <c r="D21" s="171"/>
      <c r="E21" s="172"/>
    </row>
    <row r="22" spans="1:5" ht="15" thickBot="1" x14ac:dyDescent="0.4">
      <c r="A22" s="57" t="s">
        <v>132</v>
      </c>
      <c r="B22" s="50">
        <v>78.900000000000006</v>
      </c>
      <c r="C22" s="50">
        <v>0.9</v>
      </c>
      <c r="D22" s="50">
        <v>77.099999999999994</v>
      </c>
      <c r="E22" s="50">
        <v>80.7</v>
      </c>
    </row>
    <row r="23" spans="1:5" ht="15" thickBot="1" x14ac:dyDescent="0.4">
      <c r="A23" s="170" t="s">
        <v>141</v>
      </c>
      <c r="B23" s="171"/>
      <c r="C23" s="171"/>
      <c r="D23" s="171"/>
      <c r="E23" s="172"/>
    </row>
    <row r="24" spans="1:5" ht="15" thickBot="1" x14ac:dyDescent="0.4">
      <c r="A24" s="57" t="s">
        <v>132</v>
      </c>
      <c r="B24" s="50">
        <v>79.5</v>
      </c>
      <c r="C24" s="50">
        <v>0.9</v>
      </c>
      <c r="D24" s="50">
        <v>77.8</v>
      </c>
      <c r="E24" s="50">
        <v>81.2</v>
      </c>
    </row>
    <row r="25" spans="1:5" x14ac:dyDescent="0.35">
      <c r="A25" s="174" t="s">
        <v>143</v>
      </c>
      <c r="B25" s="174"/>
      <c r="C25" s="174"/>
      <c r="D25" s="174"/>
      <c r="E25" s="174"/>
    </row>
    <row r="26" spans="1:5" x14ac:dyDescent="0.35">
      <c r="A26" s="175"/>
      <c r="B26" s="175"/>
      <c r="C26" s="175"/>
      <c r="D26" s="175"/>
      <c r="E26" s="175"/>
    </row>
  </sheetData>
  <mergeCells count="16">
    <mergeCell ref="A21:E21"/>
    <mergeCell ref="A23:E23"/>
    <mergeCell ref="A1:E2"/>
    <mergeCell ref="A25:E26"/>
    <mergeCell ref="A9:E9"/>
    <mergeCell ref="A11:E11"/>
    <mergeCell ref="A13:E13"/>
    <mergeCell ref="A15:E15"/>
    <mergeCell ref="A17:E17"/>
    <mergeCell ref="A19:E19"/>
    <mergeCell ref="B3:B4"/>
    <mergeCell ref="C3:C4"/>
    <mergeCell ref="D3:D4"/>
    <mergeCell ref="E3:E4"/>
    <mergeCell ref="A5:E5"/>
    <mergeCell ref="A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election activeCell="A24" sqref="A24:Q24"/>
    </sheetView>
  </sheetViews>
  <sheetFormatPr defaultColWidth="11.453125" defaultRowHeight="14.5" x14ac:dyDescent="0.35"/>
  <cols>
    <col min="1" max="1" width="29.81640625" customWidth="1"/>
  </cols>
  <sheetData>
    <row r="1" spans="1:17" ht="15" thickBot="1" x14ac:dyDescent="0.4">
      <c r="A1" s="181" t="s">
        <v>149</v>
      </c>
      <c r="B1" s="181"/>
      <c r="C1" s="181"/>
      <c r="D1" s="181"/>
      <c r="E1" s="181"/>
      <c r="F1" s="181"/>
      <c r="G1" s="181"/>
      <c r="H1" s="181"/>
      <c r="I1" s="181"/>
      <c r="J1" s="181"/>
      <c r="K1" s="181"/>
      <c r="L1" s="181"/>
      <c r="M1" s="181"/>
      <c r="N1" s="181"/>
      <c r="O1" s="181"/>
      <c r="P1" s="181"/>
      <c r="Q1" s="181"/>
    </row>
    <row r="2" spans="1:17" ht="15" thickBot="1" x14ac:dyDescent="0.4">
      <c r="A2" s="182" t="s">
        <v>144</v>
      </c>
      <c r="B2" s="184" t="s">
        <v>145</v>
      </c>
      <c r="C2" s="185"/>
      <c r="D2" s="185"/>
      <c r="E2" s="186"/>
      <c r="F2" s="184" t="s">
        <v>146</v>
      </c>
      <c r="G2" s="185"/>
      <c r="H2" s="185"/>
      <c r="I2" s="186"/>
      <c r="J2" s="184" t="s">
        <v>147</v>
      </c>
      <c r="K2" s="185"/>
      <c r="L2" s="185"/>
      <c r="M2" s="186"/>
      <c r="N2" s="184" t="s">
        <v>148</v>
      </c>
      <c r="O2" s="185"/>
      <c r="P2" s="185"/>
      <c r="Q2" s="186"/>
    </row>
    <row r="3" spans="1:17" ht="15" thickBot="1" x14ac:dyDescent="0.4">
      <c r="A3" s="183"/>
      <c r="B3" s="43" t="s">
        <v>89</v>
      </c>
      <c r="C3" s="34" t="s">
        <v>90</v>
      </c>
      <c r="D3" s="34" t="s">
        <v>91</v>
      </c>
      <c r="E3" s="34" t="s">
        <v>92</v>
      </c>
      <c r="F3" s="43" t="s">
        <v>89</v>
      </c>
      <c r="G3" s="43" t="s">
        <v>90</v>
      </c>
      <c r="H3" s="43" t="s">
        <v>91</v>
      </c>
      <c r="I3" s="43" t="s">
        <v>92</v>
      </c>
      <c r="J3" s="43" t="s">
        <v>89</v>
      </c>
      <c r="K3" s="43" t="s">
        <v>90</v>
      </c>
      <c r="L3" s="43" t="s">
        <v>91</v>
      </c>
      <c r="M3" s="43" t="s">
        <v>92</v>
      </c>
      <c r="N3" s="43" t="s">
        <v>89</v>
      </c>
      <c r="O3" s="43" t="s">
        <v>90</v>
      </c>
      <c r="P3" s="43" t="s">
        <v>91</v>
      </c>
      <c r="Q3" s="43" t="s">
        <v>92</v>
      </c>
    </row>
    <row r="4" spans="1:17" ht="15" thickBot="1" x14ac:dyDescent="0.4">
      <c r="A4" s="178" t="s">
        <v>131</v>
      </c>
      <c r="B4" s="179"/>
      <c r="C4" s="179"/>
      <c r="D4" s="179"/>
      <c r="E4" s="179"/>
      <c r="F4" s="179"/>
      <c r="G4" s="179"/>
      <c r="H4" s="179"/>
      <c r="I4" s="179"/>
      <c r="J4" s="179"/>
      <c r="K4" s="179"/>
      <c r="L4" s="179"/>
      <c r="M4" s="179"/>
      <c r="N4" s="179"/>
      <c r="O4" s="179"/>
      <c r="P4" s="179"/>
      <c r="Q4" s="180"/>
    </row>
    <row r="5" spans="1:17" ht="15" thickBot="1" x14ac:dyDescent="0.4">
      <c r="A5" s="25" t="s">
        <v>132</v>
      </c>
      <c r="B5" s="26">
        <v>99.3</v>
      </c>
      <c r="C5" s="26">
        <v>0.2</v>
      </c>
      <c r="D5" s="26">
        <v>98.7</v>
      </c>
      <c r="E5" s="26">
        <v>99.7</v>
      </c>
      <c r="F5" s="26">
        <v>99.2</v>
      </c>
      <c r="G5" s="26">
        <v>0.5</v>
      </c>
      <c r="H5" s="26">
        <v>97.4</v>
      </c>
      <c r="I5" s="26">
        <v>99.8</v>
      </c>
      <c r="J5" s="26">
        <v>99</v>
      </c>
      <c r="K5" s="26">
        <v>0.4</v>
      </c>
      <c r="L5" s="26">
        <v>97.8</v>
      </c>
      <c r="M5" s="26">
        <v>99.6</v>
      </c>
      <c r="N5" s="26">
        <v>98.9</v>
      </c>
      <c r="O5" s="26">
        <v>0.3</v>
      </c>
      <c r="P5" s="26">
        <v>98.1</v>
      </c>
      <c r="Q5" s="26">
        <v>99.3</v>
      </c>
    </row>
    <row r="6" spans="1:17" ht="15" thickBot="1" x14ac:dyDescent="0.4">
      <c r="A6" s="178" t="s">
        <v>133</v>
      </c>
      <c r="B6" s="179"/>
      <c r="C6" s="179"/>
      <c r="D6" s="179"/>
      <c r="E6" s="179"/>
      <c r="F6" s="179"/>
      <c r="G6" s="179"/>
      <c r="H6" s="179"/>
      <c r="I6" s="179"/>
      <c r="J6" s="179"/>
      <c r="K6" s="179"/>
      <c r="L6" s="179"/>
      <c r="M6" s="179"/>
      <c r="N6" s="179"/>
      <c r="O6" s="179"/>
      <c r="P6" s="179"/>
      <c r="Q6" s="180"/>
    </row>
    <row r="7" spans="1:17" ht="15" thickBot="1" x14ac:dyDescent="0.4">
      <c r="A7" s="25" t="s">
        <v>132</v>
      </c>
      <c r="B7" s="26">
        <v>98.9</v>
      </c>
      <c r="C7" s="26">
        <v>0.4</v>
      </c>
      <c r="D7" s="26">
        <v>97.9</v>
      </c>
      <c r="E7" s="26">
        <v>99.5</v>
      </c>
      <c r="F7" s="26">
        <v>99</v>
      </c>
      <c r="G7" s="26">
        <v>0.5</v>
      </c>
      <c r="H7" s="26">
        <v>97.4</v>
      </c>
      <c r="I7" s="26">
        <v>99.6</v>
      </c>
      <c r="J7" s="26">
        <v>97.8</v>
      </c>
      <c r="K7" s="26">
        <v>0.6</v>
      </c>
      <c r="L7" s="26">
        <v>96.4</v>
      </c>
      <c r="M7" s="26">
        <v>98.7</v>
      </c>
      <c r="N7" s="26">
        <v>96.4</v>
      </c>
      <c r="O7" s="26">
        <v>0.7</v>
      </c>
      <c r="P7" s="26">
        <v>94.8</v>
      </c>
      <c r="Q7" s="26">
        <v>97.5</v>
      </c>
    </row>
    <row r="8" spans="1:17" ht="15" thickBot="1" x14ac:dyDescent="0.4">
      <c r="A8" s="178" t="s">
        <v>134</v>
      </c>
      <c r="B8" s="179"/>
      <c r="C8" s="179"/>
      <c r="D8" s="179"/>
      <c r="E8" s="179"/>
      <c r="F8" s="179"/>
      <c r="G8" s="179"/>
      <c r="H8" s="179"/>
      <c r="I8" s="179"/>
      <c r="J8" s="179"/>
      <c r="K8" s="179"/>
      <c r="L8" s="179"/>
      <c r="M8" s="179"/>
      <c r="N8" s="179"/>
      <c r="O8" s="179"/>
      <c r="P8" s="179"/>
      <c r="Q8" s="180"/>
    </row>
    <row r="9" spans="1:17" ht="15" thickBot="1" x14ac:dyDescent="0.4">
      <c r="A9" s="25" t="s">
        <v>132</v>
      </c>
      <c r="B9" s="26">
        <v>30.4</v>
      </c>
      <c r="C9" s="26">
        <v>1.7</v>
      </c>
      <c r="D9" s="26">
        <v>27.1</v>
      </c>
      <c r="E9" s="26">
        <v>33.799999999999997</v>
      </c>
      <c r="F9" s="26">
        <v>38.799999999999997</v>
      </c>
      <c r="G9" s="26">
        <v>2.2000000000000002</v>
      </c>
      <c r="H9" s="26">
        <v>34.5</v>
      </c>
      <c r="I9" s="26">
        <v>43.2</v>
      </c>
      <c r="J9" s="26">
        <v>50.1</v>
      </c>
      <c r="K9" s="26">
        <v>2.2999999999999998</v>
      </c>
      <c r="L9" s="26">
        <v>45.6</v>
      </c>
      <c r="M9" s="26">
        <v>54.6</v>
      </c>
      <c r="N9" s="26">
        <v>52.6</v>
      </c>
      <c r="O9" s="26">
        <v>2.2999999999999998</v>
      </c>
      <c r="P9" s="26">
        <v>48</v>
      </c>
      <c r="Q9" s="26">
        <v>57.1</v>
      </c>
    </row>
    <row r="10" spans="1:17" ht="15" thickBot="1" x14ac:dyDescent="0.4">
      <c r="A10" s="178" t="s">
        <v>135</v>
      </c>
      <c r="B10" s="179"/>
      <c r="C10" s="179"/>
      <c r="D10" s="179"/>
      <c r="E10" s="179"/>
      <c r="F10" s="179"/>
      <c r="G10" s="179"/>
      <c r="H10" s="179"/>
      <c r="I10" s="179"/>
      <c r="J10" s="179"/>
      <c r="K10" s="179"/>
      <c r="L10" s="179"/>
      <c r="M10" s="179"/>
      <c r="N10" s="179"/>
      <c r="O10" s="179"/>
      <c r="P10" s="179"/>
      <c r="Q10" s="180"/>
    </row>
    <row r="11" spans="1:17" ht="15" thickBot="1" x14ac:dyDescent="0.4">
      <c r="A11" s="25" t="s">
        <v>132</v>
      </c>
      <c r="B11" s="26">
        <v>80.400000000000006</v>
      </c>
      <c r="C11" s="26">
        <v>1.4</v>
      </c>
      <c r="D11" s="26">
        <v>77.5</v>
      </c>
      <c r="E11" s="26">
        <v>83</v>
      </c>
      <c r="F11" s="26">
        <v>76</v>
      </c>
      <c r="G11" s="26">
        <v>1.8</v>
      </c>
      <c r="H11" s="26">
        <v>72.400000000000006</v>
      </c>
      <c r="I11" s="26">
        <v>79.3</v>
      </c>
      <c r="J11" s="26">
        <v>61.5</v>
      </c>
      <c r="K11" s="26">
        <v>2.2000000000000002</v>
      </c>
      <c r="L11" s="26">
        <v>57.1</v>
      </c>
      <c r="M11" s="26">
        <v>65.599999999999994</v>
      </c>
      <c r="N11" s="26">
        <v>37.9</v>
      </c>
      <c r="O11" s="26">
        <v>2.2999999999999998</v>
      </c>
      <c r="P11" s="26">
        <v>33.4</v>
      </c>
      <c r="Q11" s="26">
        <v>42.5</v>
      </c>
    </row>
    <row r="12" spans="1:17" ht="15" thickBot="1" x14ac:dyDescent="0.4">
      <c r="A12" s="178" t="s">
        <v>136</v>
      </c>
      <c r="B12" s="179"/>
      <c r="C12" s="179"/>
      <c r="D12" s="179"/>
      <c r="E12" s="179"/>
      <c r="F12" s="179"/>
      <c r="G12" s="179"/>
      <c r="H12" s="179"/>
      <c r="I12" s="179"/>
      <c r="J12" s="179"/>
      <c r="K12" s="179"/>
      <c r="L12" s="179"/>
      <c r="M12" s="179"/>
      <c r="N12" s="179"/>
      <c r="O12" s="179"/>
      <c r="P12" s="179"/>
      <c r="Q12" s="180"/>
    </row>
    <row r="13" spans="1:17" ht="15" thickBot="1" x14ac:dyDescent="0.4">
      <c r="A13" s="25" t="s">
        <v>132</v>
      </c>
      <c r="B13" s="26">
        <v>42.1</v>
      </c>
      <c r="C13" s="26">
        <v>1.9</v>
      </c>
      <c r="D13" s="26">
        <v>38.4</v>
      </c>
      <c r="E13" s="26">
        <v>45.9</v>
      </c>
      <c r="F13" s="26">
        <v>42.7</v>
      </c>
      <c r="G13" s="26">
        <v>2.2000000000000002</v>
      </c>
      <c r="H13" s="26">
        <v>38.4</v>
      </c>
      <c r="I13" s="26">
        <v>47.1</v>
      </c>
      <c r="J13" s="26">
        <v>40.1</v>
      </c>
      <c r="K13" s="26">
        <v>2.2999999999999998</v>
      </c>
      <c r="L13" s="26">
        <v>35.700000000000003</v>
      </c>
      <c r="M13" s="26">
        <v>44.7</v>
      </c>
      <c r="N13" s="26">
        <v>42.2</v>
      </c>
      <c r="O13" s="26">
        <v>2.2999999999999998</v>
      </c>
      <c r="P13" s="26">
        <v>37.700000000000003</v>
      </c>
      <c r="Q13" s="26">
        <v>46.8</v>
      </c>
    </row>
    <row r="14" spans="1:17" ht="15" thickBot="1" x14ac:dyDescent="0.4">
      <c r="A14" s="178" t="s">
        <v>137</v>
      </c>
      <c r="B14" s="179"/>
      <c r="C14" s="179"/>
      <c r="D14" s="179"/>
      <c r="E14" s="179"/>
      <c r="F14" s="179"/>
      <c r="G14" s="179"/>
      <c r="H14" s="179"/>
      <c r="I14" s="179"/>
      <c r="J14" s="179"/>
      <c r="K14" s="179"/>
      <c r="L14" s="179"/>
      <c r="M14" s="179"/>
      <c r="N14" s="179"/>
      <c r="O14" s="179"/>
      <c r="P14" s="179"/>
      <c r="Q14" s="180"/>
    </row>
    <row r="15" spans="1:17" ht="15" thickBot="1" x14ac:dyDescent="0.4">
      <c r="A15" s="25" t="s">
        <v>132</v>
      </c>
      <c r="B15" s="26">
        <v>85.1</v>
      </c>
      <c r="C15" s="26">
        <v>1.2</v>
      </c>
      <c r="D15" s="26">
        <v>82.6</v>
      </c>
      <c r="E15" s="26">
        <v>87.4</v>
      </c>
      <c r="F15" s="26">
        <v>81.5</v>
      </c>
      <c r="G15" s="26">
        <v>1.6</v>
      </c>
      <c r="H15" s="26">
        <v>78.2</v>
      </c>
      <c r="I15" s="26">
        <v>84.4</v>
      </c>
      <c r="J15" s="26">
        <v>70.2</v>
      </c>
      <c r="K15" s="26">
        <v>2.1</v>
      </c>
      <c r="L15" s="26">
        <v>65.900000000000006</v>
      </c>
      <c r="M15" s="26">
        <v>74.099999999999994</v>
      </c>
      <c r="N15" s="26">
        <v>72.099999999999994</v>
      </c>
      <c r="O15" s="26">
        <v>2</v>
      </c>
      <c r="P15" s="26">
        <v>67.900000000000006</v>
      </c>
      <c r="Q15" s="26">
        <v>75.900000000000006</v>
      </c>
    </row>
    <row r="16" spans="1:17" ht="15" thickBot="1" x14ac:dyDescent="0.4">
      <c r="A16" s="178" t="s">
        <v>138</v>
      </c>
      <c r="B16" s="179"/>
      <c r="C16" s="179"/>
      <c r="D16" s="179"/>
      <c r="E16" s="179"/>
      <c r="F16" s="179"/>
      <c r="G16" s="179"/>
      <c r="H16" s="179"/>
      <c r="I16" s="179"/>
      <c r="J16" s="179"/>
      <c r="K16" s="179"/>
      <c r="L16" s="179"/>
      <c r="M16" s="179"/>
      <c r="N16" s="179"/>
      <c r="O16" s="179"/>
      <c r="P16" s="179"/>
      <c r="Q16" s="180"/>
    </row>
    <row r="17" spans="1:17" ht="15" thickBot="1" x14ac:dyDescent="0.4">
      <c r="A17" s="25" t="s">
        <v>132</v>
      </c>
      <c r="B17" s="26">
        <v>68.3</v>
      </c>
      <c r="C17" s="26">
        <v>1.8</v>
      </c>
      <c r="D17" s="26">
        <v>64.7</v>
      </c>
      <c r="E17" s="26">
        <v>71.599999999999994</v>
      </c>
      <c r="F17" s="26">
        <v>75</v>
      </c>
      <c r="G17" s="26">
        <v>1.9</v>
      </c>
      <c r="H17" s="26">
        <v>71.099999999999994</v>
      </c>
      <c r="I17" s="26">
        <v>78.599999999999994</v>
      </c>
      <c r="J17" s="26">
        <v>70</v>
      </c>
      <c r="K17" s="26">
        <v>2.1</v>
      </c>
      <c r="L17" s="26">
        <v>65.8</v>
      </c>
      <c r="M17" s="26">
        <v>73.900000000000006</v>
      </c>
      <c r="N17" s="26">
        <v>56</v>
      </c>
      <c r="O17" s="26">
        <v>2.2999999999999998</v>
      </c>
      <c r="P17" s="26">
        <v>51.3</v>
      </c>
      <c r="Q17" s="26">
        <v>60.5</v>
      </c>
    </row>
    <row r="18" spans="1:17" ht="15" thickBot="1" x14ac:dyDescent="0.4">
      <c r="A18" s="178" t="s">
        <v>139</v>
      </c>
      <c r="B18" s="179"/>
      <c r="C18" s="179"/>
      <c r="D18" s="179"/>
      <c r="E18" s="179"/>
      <c r="F18" s="179"/>
      <c r="G18" s="179"/>
      <c r="H18" s="179"/>
      <c r="I18" s="179"/>
      <c r="J18" s="179"/>
      <c r="K18" s="179"/>
      <c r="L18" s="179"/>
      <c r="M18" s="179"/>
      <c r="N18" s="179"/>
      <c r="O18" s="179"/>
      <c r="P18" s="179"/>
      <c r="Q18" s="180"/>
    </row>
    <row r="19" spans="1:17" ht="15" thickBot="1" x14ac:dyDescent="0.4">
      <c r="A19" s="25" t="s">
        <v>132</v>
      </c>
      <c r="B19" s="26">
        <v>55.1</v>
      </c>
      <c r="C19" s="26">
        <v>2</v>
      </c>
      <c r="D19" s="26">
        <v>51.3</v>
      </c>
      <c r="E19" s="26">
        <v>58.9</v>
      </c>
      <c r="F19" s="26">
        <v>57.4</v>
      </c>
      <c r="G19" s="26">
        <v>2.2000000000000002</v>
      </c>
      <c r="H19" s="26">
        <v>53.1</v>
      </c>
      <c r="I19" s="26">
        <v>61.6</v>
      </c>
      <c r="J19" s="26">
        <v>53.2</v>
      </c>
      <c r="K19" s="26">
        <v>2.2999999999999998</v>
      </c>
      <c r="L19" s="26">
        <v>48.6</v>
      </c>
      <c r="M19" s="26">
        <v>57.6</v>
      </c>
      <c r="N19" s="26">
        <v>48.5</v>
      </c>
      <c r="O19" s="26">
        <v>2.2999999999999998</v>
      </c>
      <c r="P19" s="26">
        <v>43.9</v>
      </c>
      <c r="Q19" s="26">
        <v>53.1</v>
      </c>
    </row>
    <row r="20" spans="1:17" ht="15" thickBot="1" x14ac:dyDescent="0.4">
      <c r="A20" s="178" t="s">
        <v>140</v>
      </c>
      <c r="B20" s="179"/>
      <c r="C20" s="179"/>
      <c r="D20" s="179"/>
      <c r="E20" s="179"/>
      <c r="F20" s="179"/>
      <c r="G20" s="179"/>
      <c r="H20" s="179"/>
      <c r="I20" s="179"/>
      <c r="J20" s="179"/>
      <c r="K20" s="179"/>
      <c r="L20" s="179"/>
      <c r="M20" s="179"/>
      <c r="N20" s="179"/>
      <c r="O20" s="179"/>
      <c r="P20" s="179"/>
      <c r="Q20" s="180"/>
    </row>
    <row r="21" spans="1:17" ht="15" thickBot="1" x14ac:dyDescent="0.4">
      <c r="A21" s="25" t="s">
        <v>132</v>
      </c>
      <c r="B21" s="58">
        <v>94.5</v>
      </c>
      <c r="C21" s="58">
        <v>0.9</v>
      </c>
      <c r="D21" s="58">
        <v>92.4</v>
      </c>
      <c r="E21" s="58">
        <v>96.1</v>
      </c>
      <c r="F21" s="58">
        <v>89.4</v>
      </c>
      <c r="G21" s="58">
        <v>1.3</v>
      </c>
      <c r="H21" s="58">
        <v>86.5</v>
      </c>
      <c r="I21" s="58">
        <v>91.7</v>
      </c>
      <c r="J21" s="58">
        <v>73.400000000000006</v>
      </c>
      <c r="K21" s="58">
        <v>2.1</v>
      </c>
      <c r="L21" s="58">
        <v>69</v>
      </c>
      <c r="M21" s="58">
        <v>77.400000000000006</v>
      </c>
      <c r="N21" s="58">
        <v>51.4</v>
      </c>
      <c r="O21" s="58">
        <v>2.2999999999999998</v>
      </c>
      <c r="P21" s="58">
        <v>46.8</v>
      </c>
      <c r="Q21" s="58">
        <v>55.9</v>
      </c>
    </row>
    <row r="22" spans="1:17" ht="15" thickBot="1" x14ac:dyDescent="0.4">
      <c r="A22" s="178" t="s">
        <v>141</v>
      </c>
      <c r="B22" s="179"/>
      <c r="C22" s="179"/>
      <c r="D22" s="179"/>
      <c r="E22" s="179"/>
      <c r="F22" s="179"/>
      <c r="G22" s="179"/>
      <c r="H22" s="179"/>
      <c r="I22" s="179"/>
      <c r="J22" s="179"/>
      <c r="K22" s="179"/>
      <c r="L22" s="179"/>
      <c r="M22" s="179"/>
      <c r="N22" s="179"/>
      <c r="O22" s="179"/>
      <c r="P22" s="179"/>
      <c r="Q22" s="180"/>
    </row>
    <row r="23" spans="1:17" ht="15" thickBot="1" x14ac:dyDescent="0.4">
      <c r="A23" s="25" t="s">
        <v>132</v>
      </c>
      <c r="B23" s="58">
        <v>75</v>
      </c>
      <c r="C23" s="58">
        <v>1.6</v>
      </c>
      <c r="D23" s="58">
        <v>71.7</v>
      </c>
      <c r="E23" s="58">
        <v>78</v>
      </c>
      <c r="F23" s="58">
        <v>78.400000000000006</v>
      </c>
      <c r="G23" s="58">
        <v>2</v>
      </c>
      <c r="H23" s="58">
        <v>74.3</v>
      </c>
      <c r="I23" s="58">
        <v>82</v>
      </c>
      <c r="J23" s="58">
        <v>83.6</v>
      </c>
      <c r="K23" s="58">
        <v>1.6</v>
      </c>
      <c r="L23" s="58">
        <v>80.2</v>
      </c>
      <c r="M23" s="58">
        <v>86.6</v>
      </c>
      <c r="N23" s="58">
        <v>83.2</v>
      </c>
      <c r="O23" s="58">
        <v>1.7</v>
      </c>
      <c r="P23" s="58">
        <v>79.7</v>
      </c>
      <c r="Q23" s="58">
        <v>86.2</v>
      </c>
    </row>
    <row r="24" spans="1:17" x14ac:dyDescent="0.35">
      <c r="A24" s="187" t="s">
        <v>143</v>
      </c>
      <c r="B24" s="187"/>
      <c r="C24" s="187"/>
      <c r="D24" s="187"/>
      <c r="E24" s="187"/>
      <c r="F24" s="187"/>
      <c r="G24" s="187"/>
      <c r="H24" s="187"/>
      <c r="I24" s="187"/>
      <c r="J24" s="187"/>
      <c r="K24" s="187"/>
      <c r="L24" s="187"/>
      <c r="M24" s="187"/>
      <c r="N24" s="187"/>
      <c r="O24" s="187"/>
      <c r="P24" s="187"/>
      <c r="Q24" s="187"/>
    </row>
    <row r="25" spans="1:17" x14ac:dyDescent="0.35">
      <c r="A25" s="27"/>
    </row>
  </sheetData>
  <mergeCells count="17">
    <mergeCell ref="A24:Q24"/>
    <mergeCell ref="A6:Q6"/>
    <mergeCell ref="A8:Q8"/>
    <mergeCell ref="A10:Q10"/>
    <mergeCell ref="A12:Q12"/>
    <mergeCell ref="A14:Q14"/>
    <mergeCell ref="A16:Q16"/>
    <mergeCell ref="A4:Q4"/>
    <mergeCell ref="A18:Q18"/>
    <mergeCell ref="A20:Q20"/>
    <mergeCell ref="A22:Q22"/>
    <mergeCell ref="A1:Q1"/>
    <mergeCell ref="A2:A3"/>
    <mergeCell ref="B2:E2"/>
    <mergeCell ref="F2:I2"/>
    <mergeCell ref="J2:M2"/>
    <mergeCell ref="N2:Q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A30" sqref="A30"/>
    </sheetView>
  </sheetViews>
  <sheetFormatPr defaultColWidth="11.453125" defaultRowHeight="14.5" x14ac:dyDescent="0.35"/>
  <cols>
    <col min="1" max="1" width="28.26953125" customWidth="1"/>
  </cols>
  <sheetData>
    <row r="1" spans="1:9" ht="15" customHeight="1" x14ac:dyDescent="0.35">
      <c r="A1" s="188" t="s">
        <v>150</v>
      </c>
      <c r="B1" s="188"/>
      <c r="C1" s="188"/>
      <c r="D1" s="188"/>
      <c r="E1" s="188"/>
      <c r="F1" s="188"/>
      <c r="G1" s="188"/>
      <c r="H1" s="188"/>
      <c r="I1" s="188"/>
    </row>
    <row r="2" spans="1:9" ht="15" thickBot="1" x14ac:dyDescent="0.4">
      <c r="A2" s="189"/>
      <c r="B2" s="189"/>
      <c r="C2" s="189"/>
      <c r="D2" s="189"/>
      <c r="E2" s="189"/>
      <c r="F2" s="189"/>
      <c r="G2" s="189"/>
      <c r="H2" s="189"/>
      <c r="I2" s="189"/>
    </row>
    <row r="3" spans="1:9" ht="15" thickBot="1" x14ac:dyDescent="0.4">
      <c r="A3" s="182" t="s">
        <v>151</v>
      </c>
      <c r="B3" s="184" t="s">
        <v>124</v>
      </c>
      <c r="C3" s="185"/>
      <c r="D3" s="185"/>
      <c r="E3" s="186"/>
      <c r="F3" s="184" t="s">
        <v>125</v>
      </c>
      <c r="G3" s="185"/>
      <c r="H3" s="185"/>
      <c r="I3" s="186"/>
    </row>
    <row r="4" spans="1:9" ht="15" thickBot="1" x14ac:dyDescent="0.4">
      <c r="A4" s="183"/>
      <c r="B4" s="32" t="s">
        <v>89</v>
      </c>
      <c r="C4" s="32" t="s">
        <v>90</v>
      </c>
      <c r="D4" s="32" t="s">
        <v>91</v>
      </c>
      <c r="E4" s="32" t="s">
        <v>92</v>
      </c>
      <c r="F4" s="32" t="s">
        <v>89</v>
      </c>
      <c r="G4" s="32" t="s">
        <v>90</v>
      </c>
      <c r="H4" s="32" t="s">
        <v>91</v>
      </c>
      <c r="I4" s="32" t="s">
        <v>92</v>
      </c>
    </row>
    <row r="5" spans="1:9" ht="15" thickBot="1" x14ac:dyDescent="0.4">
      <c r="A5" s="178" t="s">
        <v>131</v>
      </c>
      <c r="B5" s="179"/>
      <c r="C5" s="179"/>
      <c r="D5" s="179"/>
      <c r="E5" s="179"/>
      <c r="F5" s="179"/>
      <c r="G5" s="179"/>
      <c r="H5" s="179"/>
      <c r="I5" s="180"/>
    </row>
    <row r="6" spans="1:9" ht="15" thickBot="1" x14ac:dyDescent="0.4">
      <c r="A6" s="25" t="s">
        <v>132</v>
      </c>
      <c r="B6" s="26">
        <v>99.4</v>
      </c>
      <c r="C6" s="26">
        <v>0.2</v>
      </c>
      <c r="D6" s="26">
        <v>98.9</v>
      </c>
      <c r="E6" s="26">
        <v>99.7</v>
      </c>
      <c r="F6" s="26">
        <v>98.8</v>
      </c>
      <c r="G6" s="26">
        <v>0.3</v>
      </c>
      <c r="H6" s="26">
        <v>98.1</v>
      </c>
      <c r="I6" s="26">
        <v>99.3</v>
      </c>
    </row>
    <row r="7" spans="1:9" ht="15" thickBot="1" x14ac:dyDescent="0.4">
      <c r="A7" s="178" t="s">
        <v>133</v>
      </c>
      <c r="B7" s="179"/>
      <c r="C7" s="179"/>
      <c r="D7" s="179"/>
      <c r="E7" s="179"/>
      <c r="F7" s="179"/>
      <c r="G7" s="179"/>
      <c r="H7" s="179"/>
      <c r="I7" s="180"/>
    </row>
    <row r="8" spans="1:9" ht="15" thickBot="1" x14ac:dyDescent="0.4">
      <c r="A8" s="25" t="s">
        <v>132</v>
      </c>
      <c r="B8" s="26">
        <v>98.4</v>
      </c>
      <c r="C8" s="26">
        <v>0.3</v>
      </c>
      <c r="D8" s="26">
        <v>97.6</v>
      </c>
      <c r="E8" s="26">
        <v>98.9</v>
      </c>
      <c r="F8" s="26">
        <v>97.8</v>
      </c>
      <c r="G8" s="26">
        <v>0.4</v>
      </c>
      <c r="H8" s="26">
        <v>96.9</v>
      </c>
      <c r="I8" s="26">
        <v>98.5</v>
      </c>
    </row>
    <row r="9" spans="1:9" ht="15" thickBot="1" x14ac:dyDescent="0.4">
      <c r="A9" s="178" t="s">
        <v>134</v>
      </c>
      <c r="B9" s="179"/>
      <c r="C9" s="179"/>
      <c r="D9" s="179"/>
      <c r="E9" s="179"/>
      <c r="F9" s="179"/>
      <c r="G9" s="179"/>
      <c r="H9" s="179"/>
      <c r="I9" s="180"/>
    </row>
    <row r="10" spans="1:9" ht="15" thickBot="1" x14ac:dyDescent="0.4">
      <c r="A10" s="25" t="s">
        <v>132</v>
      </c>
      <c r="B10" s="26">
        <v>42.5</v>
      </c>
      <c r="C10" s="26">
        <v>1.5</v>
      </c>
      <c r="D10" s="26">
        <v>39.6</v>
      </c>
      <c r="E10" s="26">
        <v>45.5</v>
      </c>
      <c r="F10" s="26">
        <v>40.9</v>
      </c>
      <c r="G10" s="26">
        <v>1.5</v>
      </c>
      <c r="H10" s="26">
        <v>37.9</v>
      </c>
      <c r="I10" s="26">
        <v>44</v>
      </c>
    </row>
    <row r="11" spans="1:9" ht="15" thickBot="1" x14ac:dyDescent="0.4">
      <c r="A11" s="178" t="s">
        <v>135</v>
      </c>
      <c r="B11" s="179"/>
      <c r="C11" s="179"/>
      <c r="D11" s="179"/>
      <c r="E11" s="179"/>
      <c r="F11" s="179"/>
      <c r="G11" s="179"/>
      <c r="H11" s="179"/>
      <c r="I11" s="180"/>
    </row>
    <row r="12" spans="1:9" ht="15" thickBot="1" x14ac:dyDescent="0.4">
      <c r="A12" s="25" t="s">
        <v>132</v>
      </c>
      <c r="B12" s="26">
        <v>69</v>
      </c>
      <c r="C12" s="26">
        <v>1.4</v>
      </c>
      <c r="D12" s="26">
        <v>66.2</v>
      </c>
      <c r="E12" s="26">
        <v>71.599999999999994</v>
      </c>
      <c r="F12" s="26">
        <v>62.1</v>
      </c>
      <c r="G12" s="26">
        <v>1.5</v>
      </c>
      <c r="H12" s="26">
        <v>59.2</v>
      </c>
      <c r="I12" s="26">
        <v>64.900000000000006</v>
      </c>
    </row>
    <row r="13" spans="1:9" ht="15" thickBot="1" x14ac:dyDescent="0.4">
      <c r="A13" s="178" t="s">
        <v>152</v>
      </c>
      <c r="B13" s="179"/>
      <c r="C13" s="179"/>
      <c r="D13" s="179"/>
      <c r="E13" s="179"/>
      <c r="F13" s="179"/>
      <c r="G13" s="179"/>
      <c r="H13" s="179"/>
      <c r="I13" s="180"/>
    </row>
    <row r="14" spans="1:9" ht="15" thickBot="1" x14ac:dyDescent="0.4">
      <c r="A14" s="25" t="s">
        <v>132</v>
      </c>
      <c r="B14" s="26">
        <v>36.4</v>
      </c>
      <c r="C14" s="26">
        <v>1.5</v>
      </c>
      <c r="D14" s="26">
        <v>33.6</v>
      </c>
      <c r="E14" s="26">
        <v>39.4</v>
      </c>
      <c r="F14" s="26">
        <v>47.5</v>
      </c>
      <c r="G14" s="26">
        <v>1.6</v>
      </c>
      <c r="H14" s="26">
        <v>44.4</v>
      </c>
      <c r="I14" s="26">
        <v>50.5</v>
      </c>
    </row>
    <row r="15" spans="1:9" ht="15" thickBot="1" x14ac:dyDescent="0.4">
      <c r="A15" s="178" t="s">
        <v>137</v>
      </c>
      <c r="B15" s="179"/>
      <c r="C15" s="179"/>
      <c r="D15" s="179"/>
      <c r="E15" s="179"/>
      <c r="F15" s="179"/>
      <c r="G15" s="179"/>
      <c r="H15" s="179"/>
      <c r="I15" s="180"/>
    </row>
    <row r="16" spans="1:9" ht="15" thickBot="1" x14ac:dyDescent="0.4">
      <c r="A16" s="25" t="s">
        <v>132</v>
      </c>
      <c r="B16" s="26">
        <v>77.2</v>
      </c>
      <c r="C16" s="26">
        <v>1.2</v>
      </c>
      <c r="D16" s="26">
        <v>74.7</v>
      </c>
      <c r="E16" s="26">
        <v>79.599999999999994</v>
      </c>
      <c r="F16" s="26">
        <v>78.900000000000006</v>
      </c>
      <c r="G16" s="26">
        <v>1.2</v>
      </c>
      <c r="H16" s="26">
        <v>76.5</v>
      </c>
      <c r="I16" s="26">
        <v>81.099999999999994</v>
      </c>
    </row>
    <row r="17" spans="1:9" ht="15" thickBot="1" x14ac:dyDescent="0.4">
      <c r="A17" s="178" t="s">
        <v>138</v>
      </c>
      <c r="B17" s="179"/>
      <c r="C17" s="179"/>
      <c r="D17" s="179"/>
      <c r="E17" s="179"/>
      <c r="F17" s="179"/>
      <c r="G17" s="179"/>
      <c r="H17" s="179"/>
      <c r="I17" s="180"/>
    </row>
    <row r="18" spans="1:9" ht="15" thickBot="1" x14ac:dyDescent="0.4">
      <c r="A18" s="25" t="s">
        <v>132</v>
      </c>
      <c r="B18" s="26">
        <v>73.3</v>
      </c>
      <c r="C18" s="26">
        <v>1.4</v>
      </c>
      <c r="D18" s="26">
        <v>70.5</v>
      </c>
      <c r="E18" s="26">
        <v>75.900000000000006</v>
      </c>
      <c r="F18" s="26">
        <v>61.3</v>
      </c>
      <c r="G18" s="26">
        <v>1.5</v>
      </c>
      <c r="H18" s="26">
        <v>58.4</v>
      </c>
      <c r="I18" s="26">
        <v>64.2</v>
      </c>
    </row>
    <row r="19" spans="1:9" ht="15" thickBot="1" x14ac:dyDescent="0.4">
      <c r="A19" s="178" t="s">
        <v>139</v>
      </c>
      <c r="B19" s="179"/>
      <c r="C19" s="179"/>
      <c r="D19" s="179"/>
      <c r="E19" s="179"/>
      <c r="F19" s="179"/>
      <c r="G19" s="179"/>
      <c r="H19" s="179"/>
      <c r="I19" s="180"/>
    </row>
    <row r="20" spans="1:9" ht="15" thickBot="1" x14ac:dyDescent="0.4">
      <c r="A20" s="25" t="s">
        <v>132</v>
      </c>
      <c r="B20" s="26">
        <v>49.6</v>
      </c>
      <c r="C20" s="26">
        <v>1.5</v>
      </c>
      <c r="D20" s="26">
        <v>46.6</v>
      </c>
      <c r="E20" s="26">
        <v>52.6</v>
      </c>
      <c r="F20" s="26">
        <v>58.1</v>
      </c>
      <c r="G20" s="26">
        <v>1.5</v>
      </c>
      <c r="H20" s="26">
        <v>55.1</v>
      </c>
      <c r="I20" s="26">
        <v>61.1</v>
      </c>
    </row>
    <row r="21" spans="1:9" ht="15" thickBot="1" x14ac:dyDescent="0.4">
      <c r="A21" s="178" t="s">
        <v>140</v>
      </c>
      <c r="B21" s="179"/>
      <c r="C21" s="179"/>
      <c r="D21" s="179"/>
      <c r="E21" s="179"/>
      <c r="F21" s="179"/>
      <c r="G21" s="179"/>
      <c r="H21" s="179"/>
      <c r="I21" s="180"/>
    </row>
    <row r="22" spans="1:9" ht="15" thickBot="1" x14ac:dyDescent="0.4">
      <c r="A22" s="25" t="s">
        <v>132</v>
      </c>
      <c r="B22" s="58">
        <v>79.8</v>
      </c>
      <c r="C22" s="58">
        <v>1.3</v>
      </c>
      <c r="D22" s="58">
        <v>77.2</v>
      </c>
      <c r="E22" s="58">
        <v>82.1</v>
      </c>
      <c r="F22" s="58">
        <v>78</v>
      </c>
      <c r="G22" s="58">
        <v>1.3</v>
      </c>
      <c r="H22" s="58">
        <v>75.3</v>
      </c>
      <c r="I22" s="58">
        <v>80.5</v>
      </c>
    </row>
    <row r="23" spans="1:9" ht="15" thickBot="1" x14ac:dyDescent="0.4">
      <c r="A23" s="178" t="s">
        <v>141</v>
      </c>
      <c r="B23" s="179"/>
      <c r="C23" s="179"/>
      <c r="D23" s="179"/>
      <c r="E23" s="179"/>
      <c r="F23" s="179"/>
      <c r="G23" s="179"/>
      <c r="H23" s="179"/>
      <c r="I23" s="180"/>
    </row>
    <row r="24" spans="1:9" ht="15" thickBot="1" x14ac:dyDescent="0.4">
      <c r="A24" s="25" t="s">
        <v>132</v>
      </c>
      <c r="B24" s="58">
        <v>80.599999999999994</v>
      </c>
      <c r="C24" s="58">
        <v>1.1000000000000001</v>
      </c>
      <c r="D24" s="58">
        <v>78.3</v>
      </c>
      <c r="E24" s="58">
        <v>82.8</v>
      </c>
      <c r="F24" s="58">
        <v>78.400000000000006</v>
      </c>
      <c r="G24" s="58">
        <v>1.3</v>
      </c>
      <c r="H24" s="58">
        <v>75.7</v>
      </c>
      <c r="I24" s="58">
        <v>80.900000000000006</v>
      </c>
    </row>
    <row r="25" spans="1:9" x14ac:dyDescent="0.35">
      <c r="A25" s="190" t="s">
        <v>143</v>
      </c>
      <c r="B25" s="190"/>
      <c r="C25" s="190"/>
      <c r="D25" s="190"/>
      <c r="E25" s="190"/>
      <c r="F25" s="190"/>
      <c r="G25" s="190"/>
      <c r="H25" s="190"/>
      <c r="I25" s="190"/>
    </row>
    <row r="26" spans="1:9" x14ac:dyDescent="0.35">
      <c r="A26" s="191"/>
      <c r="B26" s="191"/>
      <c r="C26" s="191"/>
      <c r="D26" s="191"/>
      <c r="E26" s="191"/>
      <c r="F26" s="191"/>
      <c r="G26" s="191"/>
      <c r="H26" s="191"/>
      <c r="I26" s="191"/>
    </row>
  </sheetData>
  <mergeCells count="15">
    <mergeCell ref="A23:I23"/>
    <mergeCell ref="A1:I2"/>
    <mergeCell ref="A25:I26"/>
    <mergeCell ref="A3:A4"/>
    <mergeCell ref="B3:E3"/>
    <mergeCell ref="F3:I3"/>
    <mergeCell ref="A5:I5"/>
    <mergeCell ref="A7:I7"/>
    <mergeCell ref="A9:I9"/>
    <mergeCell ref="A11:I11"/>
    <mergeCell ref="A13:I13"/>
    <mergeCell ref="A15:I15"/>
    <mergeCell ref="A17:I17"/>
    <mergeCell ref="A19:I19"/>
    <mergeCell ref="A21:I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workbookViewId="0">
      <selection activeCell="C27" sqref="C27"/>
    </sheetView>
  </sheetViews>
  <sheetFormatPr defaultColWidth="11.453125" defaultRowHeight="14.5" x14ac:dyDescent="0.35"/>
  <cols>
    <col min="1" max="1" width="29" customWidth="1"/>
  </cols>
  <sheetData>
    <row r="1" spans="1:21" ht="15" thickBot="1" x14ac:dyDescent="0.4">
      <c r="A1" s="181" t="s">
        <v>153</v>
      </c>
      <c r="B1" s="181"/>
      <c r="C1" s="181"/>
      <c r="D1" s="181"/>
      <c r="E1" s="181"/>
      <c r="F1" s="181"/>
      <c r="G1" s="181"/>
      <c r="H1" s="181"/>
      <c r="I1" s="181"/>
      <c r="J1" s="181"/>
      <c r="K1" s="181"/>
      <c r="L1" s="181"/>
      <c r="M1" s="181"/>
      <c r="N1" s="181"/>
      <c r="O1" s="181"/>
      <c r="P1" s="181"/>
      <c r="Q1" s="181"/>
      <c r="R1" s="181"/>
      <c r="S1" s="181"/>
      <c r="T1" s="181"/>
      <c r="U1" s="181"/>
    </row>
    <row r="2" spans="1:21" ht="15" thickBot="1" x14ac:dyDescent="0.4">
      <c r="A2" s="182" t="s">
        <v>151</v>
      </c>
      <c r="B2" s="184" t="s">
        <v>10</v>
      </c>
      <c r="C2" s="185"/>
      <c r="D2" s="185"/>
      <c r="E2" s="186"/>
      <c r="F2" s="184" t="s">
        <v>26</v>
      </c>
      <c r="G2" s="185"/>
      <c r="H2" s="185"/>
      <c r="I2" s="186"/>
      <c r="J2" s="184" t="s">
        <v>50</v>
      </c>
      <c r="K2" s="185"/>
      <c r="L2" s="185"/>
      <c r="M2" s="186"/>
      <c r="N2" s="194" t="s">
        <v>73</v>
      </c>
      <c r="O2" s="194"/>
      <c r="P2" s="194"/>
      <c r="Q2" s="194"/>
      <c r="R2" s="194" t="s">
        <v>75</v>
      </c>
      <c r="S2" s="194"/>
      <c r="T2" s="194"/>
      <c r="U2" s="194"/>
    </row>
    <row r="3" spans="1:21" ht="15" thickBot="1" x14ac:dyDescent="0.4">
      <c r="A3" s="183"/>
      <c r="B3" s="43" t="s">
        <v>89</v>
      </c>
      <c r="C3" s="43" t="s">
        <v>90</v>
      </c>
      <c r="D3" s="43" t="s">
        <v>91</v>
      </c>
      <c r="E3" s="43" t="s">
        <v>92</v>
      </c>
      <c r="F3" s="43" t="s">
        <v>89</v>
      </c>
      <c r="G3" s="43" t="s">
        <v>90</v>
      </c>
      <c r="H3" s="43" t="s">
        <v>91</v>
      </c>
      <c r="I3" s="43" t="s">
        <v>92</v>
      </c>
      <c r="J3" s="43" t="s">
        <v>89</v>
      </c>
      <c r="K3" s="43" t="s">
        <v>90</v>
      </c>
      <c r="L3" s="43" t="s">
        <v>91</v>
      </c>
      <c r="M3" s="43" t="s">
        <v>92</v>
      </c>
      <c r="N3" s="32" t="s">
        <v>89</v>
      </c>
      <c r="O3" s="32" t="s">
        <v>90</v>
      </c>
      <c r="P3" s="32" t="s">
        <v>91</v>
      </c>
      <c r="Q3" s="32" t="s">
        <v>92</v>
      </c>
      <c r="R3" s="32" t="s">
        <v>89</v>
      </c>
      <c r="S3" s="32" t="s">
        <v>90</v>
      </c>
      <c r="T3" s="32" t="s">
        <v>91</v>
      </c>
      <c r="U3" s="32" t="s">
        <v>92</v>
      </c>
    </row>
    <row r="4" spans="1:21" ht="15" thickBot="1" x14ac:dyDescent="0.4">
      <c r="A4" s="61" t="s">
        <v>131</v>
      </c>
      <c r="B4" s="62"/>
      <c r="C4" s="62"/>
      <c r="D4" s="62"/>
      <c r="E4" s="62"/>
      <c r="F4" s="62"/>
      <c r="G4" s="62"/>
      <c r="H4" s="62"/>
      <c r="I4" s="62"/>
      <c r="J4" s="62"/>
      <c r="K4" s="62"/>
      <c r="L4" s="62"/>
      <c r="M4" s="62"/>
      <c r="N4" s="65"/>
      <c r="O4" s="65"/>
      <c r="P4" s="65"/>
      <c r="Q4" s="65"/>
      <c r="R4" s="65"/>
      <c r="S4" s="65"/>
      <c r="T4" s="65"/>
      <c r="U4" s="65"/>
    </row>
    <row r="5" spans="1:21" ht="15" thickBot="1" x14ac:dyDescent="0.4">
      <c r="A5" s="25" t="s">
        <v>132</v>
      </c>
      <c r="B5" s="26">
        <v>98.7</v>
      </c>
      <c r="C5" s="26">
        <v>0.5</v>
      </c>
      <c r="D5" s="26">
        <v>97</v>
      </c>
      <c r="E5" s="26">
        <v>99.4</v>
      </c>
      <c r="F5" s="26">
        <v>99</v>
      </c>
      <c r="G5" s="26">
        <v>0.3</v>
      </c>
      <c r="H5" s="26">
        <v>98.1</v>
      </c>
      <c r="I5" s="26">
        <v>99.5</v>
      </c>
      <c r="J5" s="26">
        <v>99.1</v>
      </c>
      <c r="K5" s="26">
        <v>0.3</v>
      </c>
      <c r="L5" s="26">
        <v>98.1</v>
      </c>
      <c r="M5" s="26">
        <v>99.6</v>
      </c>
      <c r="N5" s="67">
        <v>99.4</v>
      </c>
      <c r="O5" s="68">
        <v>0.3</v>
      </c>
      <c r="P5" s="68">
        <v>98.3</v>
      </c>
      <c r="Q5" s="68">
        <v>99.8</v>
      </c>
      <c r="R5" s="68">
        <v>99.1</v>
      </c>
      <c r="S5" s="68">
        <v>0.4</v>
      </c>
      <c r="T5" s="68">
        <v>98</v>
      </c>
      <c r="U5" s="68">
        <v>99.6</v>
      </c>
    </row>
    <row r="6" spans="1:21" ht="15" thickBot="1" x14ac:dyDescent="0.4">
      <c r="A6" s="63" t="s">
        <v>133</v>
      </c>
      <c r="B6" s="64"/>
      <c r="C6" s="64"/>
      <c r="D6" s="64"/>
      <c r="E6" s="64"/>
      <c r="F6" s="64"/>
      <c r="G6" s="64"/>
      <c r="H6" s="64"/>
      <c r="I6" s="64"/>
      <c r="J6" s="64"/>
      <c r="K6" s="64"/>
      <c r="L6" s="64"/>
      <c r="M6" s="64"/>
      <c r="N6" s="66"/>
      <c r="O6" s="66"/>
      <c r="P6" s="66"/>
      <c r="Q6" s="66"/>
      <c r="R6" s="66"/>
      <c r="S6" s="66"/>
      <c r="T6" s="66"/>
      <c r="U6" s="66"/>
    </row>
    <row r="7" spans="1:21" ht="15" thickBot="1" x14ac:dyDescent="0.4">
      <c r="A7" s="25" t="s">
        <v>132</v>
      </c>
      <c r="B7" s="26">
        <v>97.6</v>
      </c>
      <c r="C7" s="26">
        <v>0.7</v>
      </c>
      <c r="D7" s="26">
        <v>95.9</v>
      </c>
      <c r="E7" s="26">
        <v>98.6</v>
      </c>
      <c r="F7" s="26">
        <v>97.9</v>
      </c>
      <c r="G7" s="26">
        <v>0.5</v>
      </c>
      <c r="H7" s="26">
        <v>96.7</v>
      </c>
      <c r="I7" s="26">
        <v>98.7</v>
      </c>
      <c r="J7" s="26">
        <v>96.6</v>
      </c>
      <c r="K7" s="26">
        <v>0.9</v>
      </c>
      <c r="L7" s="26">
        <v>94.3</v>
      </c>
      <c r="M7" s="26">
        <v>97.9</v>
      </c>
      <c r="N7" s="67">
        <v>98.6</v>
      </c>
      <c r="O7" s="68">
        <v>0.5</v>
      </c>
      <c r="P7" s="68">
        <v>97.4</v>
      </c>
      <c r="Q7" s="68">
        <v>99.3</v>
      </c>
      <c r="R7" s="68">
        <v>98.5</v>
      </c>
      <c r="S7" s="68">
        <v>0.4</v>
      </c>
      <c r="T7" s="68">
        <v>97.4</v>
      </c>
      <c r="U7" s="68">
        <v>99.1</v>
      </c>
    </row>
    <row r="8" spans="1:21" ht="15" thickBot="1" x14ac:dyDescent="0.4">
      <c r="A8" s="61" t="s">
        <v>134</v>
      </c>
      <c r="B8" s="62"/>
      <c r="C8" s="62"/>
      <c r="D8" s="62"/>
      <c r="E8" s="62"/>
      <c r="F8" s="62"/>
      <c r="G8" s="62"/>
      <c r="H8" s="62"/>
      <c r="I8" s="62"/>
      <c r="J8" s="62"/>
      <c r="K8" s="62"/>
      <c r="L8" s="62"/>
      <c r="M8" s="62"/>
      <c r="N8" s="66"/>
      <c r="O8" s="66"/>
      <c r="P8" s="66"/>
      <c r="Q8" s="66"/>
      <c r="R8" s="66"/>
      <c r="S8" s="66"/>
      <c r="T8" s="66"/>
      <c r="U8" s="66"/>
    </row>
    <row r="9" spans="1:21" ht="15" thickBot="1" x14ac:dyDescent="0.4">
      <c r="A9" s="25" t="s">
        <v>132</v>
      </c>
      <c r="B9" s="26">
        <v>42.4</v>
      </c>
      <c r="C9" s="26">
        <v>2.1</v>
      </c>
      <c r="D9" s="26">
        <v>38.299999999999997</v>
      </c>
      <c r="E9" s="26">
        <v>46.6</v>
      </c>
      <c r="F9" s="26">
        <v>38</v>
      </c>
      <c r="G9" s="26">
        <v>1.9</v>
      </c>
      <c r="H9" s="26">
        <v>34.299999999999997</v>
      </c>
      <c r="I9" s="26">
        <v>41.9</v>
      </c>
      <c r="J9" s="26">
        <v>36</v>
      </c>
      <c r="K9" s="26">
        <v>2</v>
      </c>
      <c r="L9" s="26">
        <v>32.200000000000003</v>
      </c>
      <c r="M9" s="26">
        <v>40</v>
      </c>
      <c r="N9" s="67">
        <v>43.8</v>
      </c>
      <c r="O9" s="68">
        <v>2.2999999999999998</v>
      </c>
      <c r="P9" s="68">
        <v>39.4</v>
      </c>
      <c r="Q9" s="68">
        <v>48.3</v>
      </c>
      <c r="R9" s="68">
        <v>43.7</v>
      </c>
      <c r="S9" s="68">
        <v>2.1</v>
      </c>
      <c r="T9" s="68">
        <v>39.700000000000003</v>
      </c>
      <c r="U9" s="68">
        <v>47.8</v>
      </c>
    </row>
    <row r="10" spans="1:21" ht="15" thickBot="1" x14ac:dyDescent="0.4">
      <c r="A10" s="61" t="s">
        <v>135</v>
      </c>
      <c r="B10" s="62"/>
      <c r="C10" s="62"/>
      <c r="D10" s="62"/>
      <c r="E10" s="62"/>
      <c r="F10" s="62"/>
      <c r="G10" s="62"/>
      <c r="H10" s="62"/>
      <c r="I10" s="62"/>
      <c r="J10" s="62"/>
      <c r="K10" s="62"/>
      <c r="L10" s="62"/>
      <c r="M10" s="62"/>
      <c r="N10" s="66"/>
      <c r="O10" s="66"/>
      <c r="P10" s="66"/>
      <c r="Q10" s="66"/>
      <c r="R10" s="66"/>
      <c r="S10" s="66"/>
      <c r="T10" s="66"/>
      <c r="U10" s="66"/>
    </row>
    <row r="11" spans="1:21" ht="15" thickBot="1" x14ac:dyDescent="0.4">
      <c r="A11" s="25" t="s">
        <v>132</v>
      </c>
      <c r="B11" s="26">
        <v>60.9</v>
      </c>
      <c r="C11" s="26">
        <v>2.1</v>
      </c>
      <c r="D11" s="26">
        <v>56.7</v>
      </c>
      <c r="E11" s="26">
        <v>65</v>
      </c>
      <c r="F11" s="26">
        <v>59.8</v>
      </c>
      <c r="G11" s="26">
        <v>2</v>
      </c>
      <c r="H11" s="26">
        <v>55.8</v>
      </c>
      <c r="I11" s="26">
        <v>63.7</v>
      </c>
      <c r="J11" s="26">
        <v>60.4</v>
      </c>
      <c r="K11" s="26">
        <v>2.1</v>
      </c>
      <c r="L11" s="26">
        <v>56.3</v>
      </c>
      <c r="M11" s="26">
        <v>64.400000000000006</v>
      </c>
      <c r="N11" s="67">
        <v>68.3</v>
      </c>
      <c r="O11" s="68">
        <v>2.1</v>
      </c>
      <c r="P11" s="68">
        <v>64.099999999999994</v>
      </c>
      <c r="Q11" s="68">
        <v>72.2</v>
      </c>
      <c r="R11" s="68">
        <v>68.8</v>
      </c>
      <c r="S11" s="68">
        <v>1.8</v>
      </c>
      <c r="T11" s="68">
        <v>65.099999999999994</v>
      </c>
      <c r="U11" s="68">
        <v>72.3</v>
      </c>
    </row>
    <row r="12" spans="1:21" ht="15" thickBot="1" x14ac:dyDescent="0.4">
      <c r="A12" s="61" t="s">
        <v>136</v>
      </c>
      <c r="B12" s="62"/>
      <c r="C12" s="62"/>
      <c r="D12" s="62"/>
      <c r="E12" s="62"/>
      <c r="F12" s="62"/>
      <c r="G12" s="62"/>
      <c r="H12" s="62"/>
      <c r="I12" s="62"/>
      <c r="J12" s="62"/>
      <c r="K12" s="62"/>
      <c r="L12" s="62"/>
      <c r="M12" s="62"/>
      <c r="N12" s="66"/>
      <c r="O12" s="66"/>
      <c r="P12" s="66"/>
      <c r="Q12" s="66"/>
      <c r="R12" s="66"/>
      <c r="S12" s="66"/>
      <c r="T12" s="66"/>
      <c r="U12" s="66"/>
    </row>
    <row r="13" spans="1:21" ht="15" thickBot="1" x14ac:dyDescent="0.4">
      <c r="A13" s="25" t="s">
        <v>132</v>
      </c>
      <c r="B13" s="26">
        <v>42</v>
      </c>
      <c r="C13" s="26">
        <v>2.1</v>
      </c>
      <c r="D13" s="26">
        <v>37.9</v>
      </c>
      <c r="E13" s="26">
        <v>46.1</v>
      </c>
      <c r="F13" s="26">
        <v>36.299999999999997</v>
      </c>
      <c r="G13" s="26">
        <v>2</v>
      </c>
      <c r="H13" s="26">
        <v>32.5</v>
      </c>
      <c r="I13" s="26">
        <v>40.200000000000003</v>
      </c>
      <c r="J13" s="26">
        <v>41.2</v>
      </c>
      <c r="K13" s="26">
        <v>2.1</v>
      </c>
      <c r="L13" s="26">
        <v>37.299999999999997</v>
      </c>
      <c r="M13" s="26">
        <v>45.3</v>
      </c>
      <c r="N13" s="67">
        <v>42.2</v>
      </c>
      <c r="O13" s="68">
        <v>2.2999999999999998</v>
      </c>
      <c r="P13" s="68">
        <v>37.799999999999997</v>
      </c>
      <c r="Q13" s="68">
        <v>46.8</v>
      </c>
      <c r="R13" s="68">
        <v>44.1</v>
      </c>
      <c r="S13" s="68">
        <v>2.1</v>
      </c>
      <c r="T13" s="68">
        <v>40.1</v>
      </c>
      <c r="U13" s="68">
        <v>48.2</v>
      </c>
    </row>
    <row r="14" spans="1:21" ht="15" thickBot="1" x14ac:dyDescent="0.4">
      <c r="A14" s="192" t="s">
        <v>137</v>
      </c>
      <c r="B14" s="193"/>
      <c r="C14" s="193"/>
      <c r="D14" s="193"/>
      <c r="E14" s="193"/>
      <c r="F14" s="193"/>
      <c r="G14" s="193"/>
      <c r="H14" s="193"/>
      <c r="I14" s="193"/>
      <c r="J14" s="193"/>
      <c r="K14" s="193"/>
      <c r="L14" s="193"/>
      <c r="M14" s="193"/>
      <c r="N14" s="66"/>
      <c r="O14" s="66"/>
      <c r="P14" s="66"/>
      <c r="Q14" s="66"/>
      <c r="R14" s="66"/>
      <c r="S14" s="66"/>
      <c r="T14" s="66"/>
      <c r="U14" s="66"/>
    </row>
    <row r="15" spans="1:21" ht="15" thickBot="1" x14ac:dyDescent="0.4">
      <c r="A15" s="25" t="s">
        <v>132</v>
      </c>
      <c r="B15" s="26">
        <v>75.3</v>
      </c>
      <c r="C15" s="26">
        <v>1.8</v>
      </c>
      <c r="D15" s="26">
        <v>71.599999999999994</v>
      </c>
      <c r="E15" s="26">
        <v>78.7</v>
      </c>
      <c r="F15" s="26">
        <v>73.2</v>
      </c>
      <c r="G15" s="26">
        <v>1.8</v>
      </c>
      <c r="H15" s="26">
        <v>69.5</v>
      </c>
      <c r="I15" s="26">
        <v>76.5</v>
      </c>
      <c r="J15" s="26">
        <v>73.2</v>
      </c>
      <c r="K15" s="26">
        <v>1.9</v>
      </c>
      <c r="L15" s="26">
        <v>69.400000000000006</v>
      </c>
      <c r="M15" s="26">
        <v>76.8</v>
      </c>
      <c r="N15" s="67">
        <v>79.599999999999994</v>
      </c>
      <c r="O15" s="68">
        <v>1.8</v>
      </c>
      <c r="P15" s="68">
        <v>75.8</v>
      </c>
      <c r="Q15" s="68">
        <v>82.9</v>
      </c>
      <c r="R15" s="68">
        <v>81.2</v>
      </c>
      <c r="S15" s="68">
        <v>1.5</v>
      </c>
      <c r="T15" s="68">
        <v>78</v>
      </c>
      <c r="U15" s="68">
        <v>84</v>
      </c>
    </row>
    <row r="16" spans="1:21" ht="15" thickBot="1" x14ac:dyDescent="0.4">
      <c r="A16" s="192" t="s">
        <v>138</v>
      </c>
      <c r="B16" s="193"/>
      <c r="C16" s="193"/>
      <c r="D16" s="193"/>
      <c r="E16" s="193"/>
      <c r="F16" s="193"/>
      <c r="G16" s="193"/>
      <c r="H16" s="193"/>
      <c r="I16" s="193"/>
      <c r="J16" s="193"/>
      <c r="K16" s="193"/>
      <c r="L16" s="193"/>
      <c r="M16" s="193"/>
      <c r="N16" s="66"/>
      <c r="O16" s="66"/>
      <c r="P16" s="66"/>
      <c r="Q16" s="66"/>
      <c r="R16" s="66"/>
      <c r="S16" s="66"/>
      <c r="T16" s="66"/>
      <c r="U16" s="66"/>
    </row>
    <row r="17" spans="1:21" ht="15" thickBot="1" x14ac:dyDescent="0.4">
      <c r="A17" s="25" t="s">
        <v>132</v>
      </c>
      <c r="B17" s="26">
        <v>64.400000000000006</v>
      </c>
      <c r="C17" s="26">
        <v>2</v>
      </c>
      <c r="D17" s="26">
        <v>60.3</v>
      </c>
      <c r="E17" s="26">
        <v>68.3</v>
      </c>
      <c r="F17" s="26">
        <v>68.400000000000006</v>
      </c>
      <c r="G17" s="26">
        <v>1.9</v>
      </c>
      <c r="H17" s="26">
        <v>64.599999999999994</v>
      </c>
      <c r="I17" s="26">
        <v>71.900000000000006</v>
      </c>
      <c r="J17" s="26">
        <v>62.4</v>
      </c>
      <c r="K17" s="26">
        <v>2</v>
      </c>
      <c r="L17" s="26">
        <v>58.4</v>
      </c>
      <c r="M17" s="26">
        <v>66.3</v>
      </c>
      <c r="N17" s="67">
        <v>30.3</v>
      </c>
      <c r="O17" s="68">
        <v>2.1</v>
      </c>
      <c r="P17" s="68">
        <v>26.2</v>
      </c>
      <c r="Q17" s="68">
        <v>34.6</v>
      </c>
      <c r="R17" s="68">
        <v>32.299999999999997</v>
      </c>
      <c r="S17" s="68">
        <v>1.9</v>
      </c>
      <c r="T17" s="68">
        <v>28.6</v>
      </c>
      <c r="U17" s="68">
        <v>36.1</v>
      </c>
    </row>
    <row r="18" spans="1:21" ht="15" thickBot="1" x14ac:dyDescent="0.4">
      <c r="A18" s="192" t="s">
        <v>139</v>
      </c>
      <c r="B18" s="193"/>
      <c r="C18" s="193"/>
      <c r="D18" s="193"/>
      <c r="E18" s="193"/>
      <c r="F18" s="193"/>
      <c r="G18" s="193"/>
      <c r="H18" s="193"/>
      <c r="I18" s="193"/>
      <c r="J18" s="193"/>
      <c r="K18" s="193"/>
      <c r="L18" s="193"/>
      <c r="M18" s="193"/>
      <c r="N18" s="66"/>
      <c r="O18" s="66"/>
      <c r="P18" s="66"/>
      <c r="Q18" s="66"/>
      <c r="R18" s="66"/>
      <c r="S18" s="66"/>
      <c r="T18" s="66"/>
      <c r="U18" s="66"/>
    </row>
    <row r="19" spans="1:21" ht="15" thickBot="1" x14ac:dyDescent="0.4">
      <c r="A19" s="25" t="s">
        <v>132</v>
      </c>
      <c r="B19" s="26">
        <v>53.3</v>
      </c>
      <c r="C19" s="26">
        <v>2.1</v>
      </c>
      <c r="D19" s="26">
        <v>49.1</v>
      </c>
      <c r="E19" s="26">
        <v>57.5</v>
      </c>
      <c r="F19" s="26">
        <v>51.4</v>
      </c>
      <c r="G19" s="26">
        <v>2</v>
      </c>
      <c r="H19" s="26">
        <v>47.4</v>
      </c>
      <c r="I19" s="26">
        <v>55.4</v>
      </c>
      <c r="J19" s="26">
        <v>54</v>
      </c>
      <c r="K19" s="26">
        <v>2.1</v>
      </c>
      <c r="L19" s="26">
        <v>49.9</v>
      </c>
      <c r="M19" s="26">
        <v>58.1</v>
      </c>
      <c r="N19" s="67">
        <v>54.6</v>
      </c>
      <c r="O19" s="68">
        <v>2.2999999999999998</v>
      </c>
      <c r="P19" s="68">
        <v>50.1</v>
      </c>
      <c r="Q19" s="68">
        <v>59.1</v>
      </c>
      <c r="R19" s="68">
        <v>53.9</v>
      </c>
      <c r="S19" s="68">
        <v>2.1</v>
      </c>
      <c r="T19" s="68">
        <v>49.8</v>
      </c>
      <c r="U19" s="68">
        <v>57.9</v>
      </c>
    </row>
    <row r="20" spans="1:21" ht="15" thickBot="1" x14ac:dyDescent="0.4">
      <c r="A20" s="192" t="s">
        <v>140</v>
      </c>
      <c r="B20" s="193"/>
      <c r="C20" s="193"/>
      <c r="D20" s="193"/>
      <c r="E20" s="193"/>
      <c r="F20" s="193"/>
      <c r="G20" s="193"/>
      <c r="H20" s="193"/>
      <c r="I20" s="193"/>
      <c r="J20" s="193"/>
      <c r="K20" s="193"/>
      <c r="L20" s="193"/>
      <c r="M20" s="193"/>
      <c r="N20" s="66"/>
      <c r="O20" s="66"/>
      <c r="P20" s="66"/>
      <c r="Q20" s="66"/>
      <c r="R20" s="66"/>
      <c r="S20" s="66"/>
      <c r="T20" s="66"/>
      <c r="U20" s="66"/>
    </row>
    <row r="21" spans="1:21" ht="15" thickBot="1" x14ac:dyDescent="0.4">
      <c r="A21" s="25" t="s">
        <v>132</v>
      </c>
      <c r="B21" s="58">
        <v>82.6</v>
      </c>
      <c r="C21" s="58">
        <v>1.6</v>
      </c>
      <c r="D21" s="58">
        <v>79.3</v>
      </c>
      <c r="E21" s="58">
        <v>85.4</v>
      </c>
      <c r="F21" s="58">
        <v>81.3</v>
      </c>
      <c r="G21" s="58">
        <v>1.6</v>
      </c>
      <c r="H21" s="58">
        <v>77.900000000000006</v>
      </c>
      <c r="I21" s="58">
        <v>84.3</v>
      </c>
      <c r="J21" s="58">
        <v>81.8</v>
      </c>
      <c r="K21" s="58">
        <v>1.7</v>
      </c>
      <c r="L21" s="58">
        <v>78.3</v>
      </c>
      <c r="M21" s="58">
        <v>84.8</v>
      </c>
      <c r="N21" s="69">
        <v>75.8</v>
      </c>
      <c r="O21" s="70">
        <v>2</v>
      </c>
      <c r="P21" s="70">
        <v>71.599999999999994</v>
      </c>
      <c r="Q21" s="70">
        <v>79.400000000000006</v>
      </c>
      <c r="R21" s="70">
        <v>78.900000000000006</v>
      </c>
      <c r="S21" s="70">
        <v>1.7</v>
      </c>
      <c r="T21" s="70">
        <v>75.400000000000006</v>
      </c>
      <c r="U21" s="70">
        <v>82.1</v>
      </c>
    </row>
    <row r="22" spans="1:21" ht="15" thickBot="1" x14ac:dyDescent="0.4">
      <c r="A22" s="192" t="s">
        <v>141</v>
      </c>
      <c r="B22" s="193"/>
      <c r="C22" s="193"/>
      <c r="D22" s="193"/>
      <c r="E22" s="193"/>
      <c r="F22" s="193"/>
      <c r="G22" s="193"/>
      <c r="H22" s="193"/>
      <c r="I22" s="193"/>
      <c r="J22" s="193"/>
      <c r="K22" s="193"/>
      <c r="L22" s="193"/>
      <c r="M22" s="193"/>
      <c r="N22" s="66"/>
      <c r="O22" s="66"/>
      <c r="P22" s="66"/>
      <c r="Q22" s="66"/>
      <c r="R22" s="66"/>
      <c r="S22" s="66"/>
      <c r="T22" s="66"/>
      <c r="U22" s="66"/>
    </row>
    <row r="23" spans="1:21" ht="15" thickBot="1" x14ac:dyDescent="0.4">
      <c r="A23" s="25" t="s">
        <v>132</v>
      </c>
      <c r="B23" s="58">
        <v>82.4</v>
      </c>
      <c r="C23" s="58">
        <v>1.5</v>
      </c>
      <c r="D23" s="58">
        <v>79.3</v>
      </c>
      <c r="E23" s="58">
        <v>85.2</v>
      </c>
      <c r="F23" s="58">
        <v>79.5</v>
      </c>
      <c r="G23" s="58">
        <v>1.7</v>
      </c>
      <c r="H23" s="58">
        <v>75.900000000000006</v>
      </c>
      <c r="I23" s="58">
        <v>82.6</v>
      </c>
      <c r="J23" s="58">
        <v>84</v>
      </c>
      <c r="K23" s="58">
        <v>1.5</v>
      </c>
      <c r="L23" s="58">
        <v>80.900000000000006</v>
      </c>
      <c r="M23" s="58">
        <v>86.8</v>
      </c>
      <c r="N23" s="69">
        <v>79.3</v>
      </c>
      <c r="O23" s="70">
        <v>1.9</v>
      </c>
      <c r="P23" s="70">
        <v>75.3</v>
      </c>
      <c r="Q23" s="70">
        <v>82.8</v>
      </c>
      <c r="R23" s="70">
        <v>77.400000000000006</v>
      </c>
      <c r="S23" s="70">
        <v>1.6</v>
      </c>
      <c r="T23" s="70">
        <v>74.099999999999994</v>
      </c>
      <c r="U23" s="70">
        <v>80.3</v>
      </c>
    </row>
    <row r="24" spans="1:21" x14ac:dyDescent="0.35">
      <c r="A24" s="187" t="s">
        <v>143</v>
      </c>
      <c r="B24" s="187"/>
      <c r="C24" s="187"/>
      <c r="D24" s="187"/>
      <c r="E24" s="187"/>
      <c r="F24" s="187"/>
      <c r="G24" s="187"/>
      <c r="H24" s="187"/>
      <c r="I24" s="187"/>
      <c r="J24" s="187"/>
      <c r="K24" s="187"/>
      <c r="L24" s="187"/>
      <c r="M24" s="187"/>
      <c r="N24" s="187"/>
      <c r="O24" s="187"/>
      <c r="P24" s="187"/>
      <c r="Q24" s="187"/>
      <c r="R24" s="187"/>
      <c r="S24" s="187"/>
      <c r="T24" s="187"/>
      <c r="U24" s="187"/>
    </row>
    <row r="25" spans="1:21" x14ac:dyDescent="0.35">
      <c r="A25" s="27"/>
    </row>
  </sheetData>
  <mergeCells count="13">
    <mergeCell ref="A1:U1"/>
    <mergeCell ref="A24:U24"/>
    <mergeCell ref="A16:M16"/>
    <mergeCell ref="A18:M18"/>
    <mergeCell ref="A20:M20"/>
    <mergeCell ref="A22:M22"/>
    <mergeCell ref="N2:Q2"/>
    <mergeCell ref="R2:U2"/>
    <mergeCell ref="A14:M14"/>
    <mergeCell ref="A2:A3"/>
    <mergeCell ref="B2:E2"/>
    <mergeCell ref="F2:I2"/>
    <mergeCell ref="J2:M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B23" sqref="B23"/>
    </sheetView>
  </sheetViews>
  <sheetFormatPr defaultColWidth="11.453125" defaultRowHeight="14.5" x14ac:dyDescent="0.35"/>
  <cols>
    <col min="1" max="1" width="69.26953125" customWidth="1"/>
  </cols>
  <sheetData>
    <row r="1" spans="1:6" x14ac:dyDescent="0.35">
      <c r="A1" s="173" t="s">
        <v>159</v>
      </c>
      <c r="B1" s="173"/>
      <c r="C1" s="173"/>
      <c r="D1" s="173"/>
      <c r="E1" s="173"/>
      <c r="F1" s="173"/>
    </row>
    <row r="2" spans="1:6" ht="15" thickBot="1" x14ac:dyDescent="0.4">
      <c r="A2" s="173"/>
      <c r="B2" s="173"/>
      <c r="C2" s="173"/>
      <c r="D2" s="173"/>
      <c r="E2" s="173"/>
      <c r="F2" s="173"/>
    </row>
    <row r="3" spans="1:6" x14ac:dyDescent="0.35">
      <c r="A3" s="182" t="s">
        <v>154</v>
      </c>
      <c r="B3" s="195" t="s">
        <v>155</v>
      </c>
      <c r="C3" s="195" t="s">
        <v>156</v>
      </c>
      <c r="D3" s="182" t="s">
        <v>90</v>
      </c>
      <c r="E3" s="182" t="s">
        <v>91</v>
      </c>
      <c r="F3" s="182" t="s">
        <v>92</v>
      </c>
    </row>
    <row r="4" spans="1:6" ht="15" thickBot="1" x14ac:dyDescent="0.4">
      <c r="A4" s="183"/>
      <c r="B4" s="196"/>
      <c r="C4" s="196"/>
      <c r="D4" s="183"/>
      <c r="E4" s="183"/>
      <c r="F4" s="183"/>
    </row>
    <row r="5" spans="1:6" ht="15" thickBot="1" x14ac:dyDescent="0.4">
      <c r="A5" s="71" t="s">
        <v>157</v>
      </c>
      <c r="B5" s="72">
        <v>5273</v>
      </c>
      <c r="C5" s="68">
        <v>499.3</v>
      </c>
      <c r="D5" s="68">
        <v>5</v>
      </c>
      <c r="E5" s="68">
        <v>489.6</v>
      </c>
      <c r="F5" s="68">
        <v>509</v>
      </c>
    </row>
    <row r="6" spans="1:6" ht="15" thickBot="1" x14ac:dyDescent="0.4">
      <c r="A6" s="25" t="s">
        <v>158</v>
      </c>
      <c r="B6" s="73">
        <v>5273</v>
      </c>
      <c r="C6" s="26">
        <v>409.3</v>
      </c>
      <c r="D6" s="26">
        <v>4.4000000000000004</v>
      </c>
      <c r="E6" s="26">
        <v>400.7</v>
      </c>
      <c r="F6" s="26">
        <v>417.9</v>
      </c>
    </row>
    <row r="7" spans="1:6" ht="15" thickBot="1" x14ac:dyDescent="0.4">
      <c r="A7" s="25" t="s">
        <v>134</v>
      </c>
      <c r="B7" s="73">
        <v>5253</v>
      </c>
      <c r="C7" s="26">
        <v>90.4</v>
      </c>
      <c r="D7" s="26">
        <v>2.1</v>
      </c>
      <c r="E7" s="26">
        <v>86.2</v>
      </c>
      <c r="F7" s="26">
        <v>94.5</v>
      </c>
    </row>
    <row r="8" spans="1:6" ht="15" thickBot="1" x14ac:dyDescent="0.4">
      <c r="A8" s="25" t="s">
        <v>135</v>
      </c>
      <c r="B8" s="73">
        <v>5252</v>
      </c>
      <c r="C8" s="26">
        <v>108.5</v>
      </c>
      <c r="D8" s="26">
        <v>2.2000000000000002</v>
      </c>
      <c r="E8" s="26">
        <v>104.2</v>
      </c>
      <c r="F8" s="26">
        <v>112.7</v>
      </c>
    </row>
    <row r="9" spans="1:6" ht="15" thickBot="1" x14ac:dyDescent="0.4">
      <c r="A9" s="25" t="s">
        <v>136</v>
      </c>
      <c r="B9" s="73">
        <v>5253</v>
      </c>
      <c r="C9" s="26">
        <v>55.5</v>
      </c>
      <c r="D9" s="26">
        <v>1.5</v>
      </c>
      <c r="E9" s="26">
        <v>52.6</v>
      </c>
      <c r="F9" s="26">
        <v>58.4</v>
      </c>
    </row>
    <row r="10" spans="1:6" ht="15" thickBot="1" x14ac:dyDescent="0.4">
      <c r="A10" s="25" t="s">
        <v>137</v>
      </c>
      <c r="B10" s="73">
        <v>5264</v>
      </c>
      <c r="C10" s="26">
        <v>104.1</v>
      </c>
      <c r="D10" s="26">
        <v>1.8</v>
      </c>
      <c r="E10" s="26">
        <v>100.6</v>
      </c>
      <c r="F10" s="26">
        <v>107.7</v>
      </c>
    </row>
    <row r="11" spans="1:6" ht="15" thickBot="1" x14ac:dyDescent="0.4">
      <c r="A11" s="25" t="s">
        <v>138</v>
      </c>
      <c r="B11" s="73">
        <v>5239</v>
      </c>
      <c r="C11" s="26">
        <v>90.9</v>
      </c>
      <c r="D11" s="26">
        <v>2</v>
      </c>
      <c r="E11" s="26">
        <v>87</v>
      </c>
      <c r="F11" s="26">
        <v>94.7</v>
      </c>
    </row>
    <row r="12" spans="1:6" ht="15" thickBot="1" x14ac:dyDescent="0.4">
      <c r="A12" s="25" t="s">
        <v>139</v>
      </c>
      <c r="B12" s="73">
        <v>5268</v>
      </c>
      <c r="C12" s="26">
        <v>52</v>
      </c>
      <c r="D12" s="26">
        <v>1.4</v>
      </c>
      <c r="E12" s="26">
        <v>49.2</v>
      </c>
      <c r="F12" s="26">
        <v>54.7</v>
      </c>
    </row>
    <row r="13" spans="1:6" ht="15" thickBot="1" x14ac:dyDescent="0.4">
      <c r="A13" s="25" t="s">
        <v>140</v>
      </c>
      <c r="B13" s="73">
        <v>5273</v>
      </c>
      <c r="C13" s="26">
        <v>194.1</v>
      </c>
      <c r="D13" s="26">
        <v>2.2000000000000002</v>
      </c>
      <c r="E13" s="26">
        <v>189.8</v>
      </c>
      <c r="F13" s="26">
        <v>193.3</v>
      </c>
    </row>
    <row r="14" spans="1:6" ht="15" thickBot="1" x14ac:dyDescent="0.4">
      <c r="A14" s="25" t="s">
        <v>141</v>
      </c>
      <c r="B14" s="73">
        <v>5273</v>
      </c>
      <c r="C14" s="26">
        <v>134.9</v>
      </c>
      <c r="D14" s="26">
        <v>2</v>
      </c>
      <c r="E14" s="26">
        <v>131</v>
      </c>
      <c r="F14" s="26">
        <v>138.69999999999999</v>
      </c>
    </row>
    <row r="15" spans="1:6" x14ac:dyDescent="0.35">
      <c r="A15" s="190" t="s">
        <v>127</v>
      </c>
      <c r="B15" s="190"/>
      <c r="C15" s="190"/>
      <c r="D15" s="190"/>
      <c r="E15" s="190"/>
      <c r="F15" s="190"/>
    </row>
    <row r="16" spans="1:6" x14ac:dyDescent="0.35">
      <c r="A16" s="191"/>
      <c r="B16" s="191"/>
      <c r="C16" s="191"/>
      <c r="D16" s="191"/>
      <c r="E16" s="191"/>
      <c r="F16" s="191"/>
    </row>
    <row r="17" spans="1:6" x14ac:dyDescent="0.35">
      <c r="A17" s="191"/>
      <c r="B17" s="191"/>
      <c r="C17" s="191"/>
      <c r="D17" s="191"/>
      <c r="E17" s="191"/>
      <c r="F17" s="191"/>
    </row>
    <row r="18" spans="1:6" x14ac:dyDescent="0.35">
      <c r="A18" s="27"/>
    </row>
  </sheetData>
  <mergeCells count="8">
    <mergeCell ref="A15:F17"/>
    <mergeCell ref="A1:F2"/>
    <mergeCell ref="C3:C4"/>
    <mergeCell ref="A3:A4"/>
    <mergeCell ref="B3:B4"/>
    <mergeCell ref="D3:D4"/>
    <mergeCell ref="E3:E4"/>
    <mergeCell ref="F3: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A9" sqref="A9:XFD9"/>
    </sheetView>
  </sheetViews>
  <sheetFormatPr defaultColWidth="11.453125" defaultRowHeight="14.5" x14ac:dyDescent="0.35"/>
  <cols>
    <col min="1" max="1" width="52.453125" customWidth="1"/>
  </cols>
  <sheetData>
    <row r="1" spans="1:17" ht="15" thickBot="1" x14ac:dyDescent="0.4">
      <c r="A1" s="181" t="s">
        <v>173</v>
      </c>
      <c r="B1" s="181"/>
      <c r="C1" s="181"/>
      <c r="D1" s="181"/>
      <c r="E1" s="181"/>
      <c r="F1" s="181"/>
      <c r="G1" s="181"/>
      <c r="H1" s="181"/>
      <c r="I1" s="181"/>
      <c r="J1" s="181"/>
      <c r="K1" s="181"/>
      <c r="L1" s="181"/>
      <c r="M1" s="181"/>
      <c r="N1" s="181"/>
      <c r="O1" s="181"/>
      <c r="P1" s="181"/>
      <c r="Q1" s="181"/>
    </row>
    <row r="2" spans="1:17" ht="15" thickBot="1" x14ac:dyDescent="0.4">
      <c r="A2" s="194" t="s">
        <v>154</v>
      </c>
      <c r="B2" s="194" t="s">
        <v>160</v>
      </c>
      <c r="C2" s="194"/>
      <c r="D2" s="194"/>
      <c r="E2" s="194"/>
      <c r="F2" s="194" t="s">
        <v>162</v>
      </c>
      <c r="G2" s="194"/>
      <c r="H2" s="194"/>
      <c r="I2" s="194"/>
      <c r="J2" s="194" t="s">
        <v>164</v>
      </c>
      <c r="K2" s="194"/>
      <c r="L2" s="194"/>
      <c r="M2" s="194"/>
      <c r="N2" s="194" t="s">
        <v>166</v>
      </c>
      <c r="O2" s="194"/>
      <c r="P2" s="194"/>
      <c r="Q2" s="194"/>
    </row>
    <row r="3" spans="1:17" ht="15" thickBot="1" x14ac:dyDescent="0.4">
      <c r="A3" s="194"/>
      <c r="B3" s="194" t="s">
        <v>161</v>
      </c>
      <c r="C3" s="194"/>
      <c r="D3" s="194"/>
      <c r="E3" s="194"/>
      <c r="F3" s="194" t="s">
        <v>163</v>
      </c>
      <c r="G3" s="194"/>
      <c r="H3" s="194"/>
      <c r="I3" s="194"/>
      <c r="J3" s="194" t="s">
        <v>165</v>
      </c>
      <c r="K3" s="194"/>
      <c r="L3" s="194"/>
      <c r="M3" s="194"/>
      <c r="N3" s="194" t="s">
        <v>167</v>
      </c>
      <c r="O3" s="194"/>
      <c r="P3" s="194"/>
      <c r="Q3" s="194"/>
    </row>
    <row r="4" spans="1:17" ht="15" thickBot="1" x14ac:dyDescent="0.4">
      <c r="A4" s="194"/>
      <c r="B4" s="32" t="s">
        <v>168</v>
      </c>
      <c r="C4" s="32" t="s">
        <v>169</v>
      </c>
      <c r="D4" s="32" t="s">
        <v>91</v>
      </c>
      <c r="E4" s="32" t="s">
        <v>92</v>
      </c>
      <c r="F4" s="32" t="s">
        <v>168</v>
      </c>
      <c r="G4" s="32" t="s">
        <v>169</v>
      </c>
      <c r="H4" s="32" t="s">
        <v>91</v>
      </c>
      <c r="I4" s="32" t="s">
        <v>92</v>
      </c>
      <c r="J4" s="32" t="s">
        <v>168</v>
      </c>
      <c r="K4" s="32" t="s">
        <v>169</v>
      </c>
      <c r="L4" s="32" t="s">
        <v>91</v>
      </c>
      <c r="M4" s="32" t="s">
        <v>92</v>
      </c>
      <c r="N4" s="32" t="s">
        <v>168</v>
      </c>
      <c r="O4" s="32" t="s">
        <v>169</v>
      </c>
      <c r="P4" s="32" t="s">
        <v>91</v>
      </c>
      <c r="Q4" s="32" t="s">
        <v>92</v>
      </c>
    </row>
    <row r="5" spans="1:17" ht="15" thickBot="1" x14ac:dyDescent="0.4">
      <c r="A5" s="25" t="s">
        <v>170</v>
      </c>
      <c r="B5" s="26">
        <v>507.2</v>
      </c>
      <c r="C5" s="26">
        <v>8.9</v>
      </c>
      <c r="D5" s="26">
        <v>489.7</v>
      </c>
      <c r="E5" s="26">
        <v>524.6</v>
      </c>
      <c r="F5" s="26">
        <v>527.1</v>
      </c>
      <c r="G5" s="26">
        <v>10.3</v>
      </c>
      <c r="H5" s="26">
        <v>506.9</v>
      </c>
      <c r="I5" s="26">
        <v>547.29999999999995</v>
      </c>
      <c r="J5" s="26">
        <v>512.20000000000005</v>
      </c>
      <c r="K5" s="26">
        <v>10.3</v>
      </c>
      <c r="L5" s="26">
        <v>492.1</v>
      </c>
      <c r="M5" s="26">
        <v>532.4</v>
      </c>
      <c r="N5" s="26">
        <v>446.4</v>
      </c>
      <c r="O5" s="26">
        <v>10.3</v>
      </c>
      <c r="P5" s="26">
        <v>426.2</v>
      </c>
      <c r="Q5" s="26">
        <v>466.5</v>
      </c>
    </row>
    <row r="6" spans="1:17" ht="15" thickBot="1" x14ac:dyDescent="0.4">
      <c r="A6" s="25" t="s">
        <v>171</v>
      </c>
      <c r="B6" s="26">
        <v>451.7</v>
      </c>
      <c r="C6" s="26">
        <v>8.3000000000000007</v>
      </c>
      <c r="D6" s="26">
        <v>435.4</v>
      </c>
      <c r="E6" s="26">
        <v>467.9</v>
      </c>
      <c r="F6" s="26">
        <v>448.2</v>
      </c>
      <c r="G6" s="26">
        <v>8.9</v>
      </c>
      <c r="H6" s="26">
        <v>430.7</v>
      </c>
      <c r="I6" s="26">
        <v>465.7</v>
      </c>
      <c r="J6" s="26">
        <v>392.9</v>
      </c>
      <c r="K6" s="26">
        <v>8.6999999999999993</v>
      </c>
      <c r="L6" s="26">
        <v>375.8</v>
      </c>
      <c r="M6" s="26">
        <v>410</v>
      </c>
      <c r="N6" s="26">
        <v>324.89999999999998</v>
      </c>
      <c r="O6" s="26">
        <v>8.6999999999999993</v>
      </c>
      <c r="P6" s="26">
        <v>307.8</v>
      </c>
      <c r="Q6" s="26">
        <v>341.9</v>
      </c>
    </row>
    <row r="7" spans="1:17" ht="15" thickBot="1" x14ac:dyDescent="0.4">
      <c r="A7" s="25" t="s">
        <v>134</v>
      </c>
      <c r="B7" s="26">
        <v>55.6</v>
      </c>
      <c r="C7" s="26">
        <v>3.2</v>
      </c>
      <c r="D7" s="26">
        <v>49.3</v>
      </c>
      <c r="E7" s="26">
        <v>62</v>
      </c>
      <c r="F7" s="26">
        <v>79.2</v>
      </c>
      <c r="G7" s="26">
        <v>4.5</v>
      </c>
      <c r="H7" s="26">
        <v>70.400000000000006</v>
      </c>
      <c r="I7" s="26">
        <v>87.9</v>
      </c>
      <c r="J7" s="26">
        <v>120.8</v>
      </c>
      <c r="K7" s="26">
        <v>4.7</v>
      </c>
      <c r="L7" s="26">
        <v>111.5</v>
      </c>
      <c r="M7" s="26">
        <v>130</v>
      </c>
      <c r="N7" s="26">
        <v>121.5</v>
      </c>
      <c r="O7" s="26">
        <v>4.7</v>
      </c>
      <c r="P7" s="26">
        <v>112.2</v>
      </c>
      <c r="Q7" s="26">
        <v>130.80000000000001</v>
      </c>
    </row>
    <row r="8" spans="1:17" ht="15" thickBot="1" x14ac:dyDescent="0.4">
      <c r="A8" s="25" t="s">
        <v>135</v>
      </c>
      <c r="B8" s="26">
        <v>163.9</v>
      </c>
      <c r="C8" s="26">
        <v>4.5999999999999996</v>
      </c>
      <c r="D8" s="26">
        <v>154.9</v>
      </c>
      <c r="E8" s="26">
        <v>172.9</v>
      </c>
      <c r="F8" s="26">
        <v>128.6</v>
      </c>
      <c r="G8" s="26">
        <v>4.5</v>
      </c>
      <c r="H8" s="26">
        <v>119.7</v>
      </c>
      <c r="I8" s="26">
        <v>137.5</v>
      </c>
      <c r="J8" s="26">
        <v>79.8</v>
      </c>
      <c r="K8" s="26">
        <v>3.7</v>
      </c>
      <c r="L8" s="26">
        <v>72.5</v>
      </c>
      <c r="M8" s="26">
        <v>87.2</v>
      </c>
      <c r="N8" s="26">
        <v>37.200000000000003</v>
      </c>
      <c r="O8" s="26">
        <v>2.7</v>
      </c>
      <c r="P8" s="26">
        <v>31.8</v>
      </c>
      <c r="Q8" s="26">
        <v>42.5</v>
      </c>
    </row>
    <row r="9" spans="1:17" ht="15" thickBot="1" x14ac:dyDescent="0.4">
      <c r="A9" s="25" t="s">
        <v>136</v>
      </c>
      <c r="B9" s="26">
        <v>59.5</v>
      </c>
      <c r="C9" s="26">
        <v>2.7</v>
      </c>
      <c r="D9" s="26">
        <v>54.2</v>
      </c>
      <c r="E9" s="26">
        <v>64.900000000000006</v>
      </c>
      <c r="F9" s="26">
        <v>54.5</v>
      </c>
      <c r="G9" s="26">
        <v>3</v>
      </c>
      <c r="H9" s="26">
        <v>48.7</v>
      </c>
      <c r="I9" s="26">
        <v>60.3</v>
      </c>
      <c r="J9" s="26">
        <v>54.3</v>
      </c>
      <c r="K9" s="26">
        <v>3.2</v>
      </c>
      <c r="L9" s="26">
        <v>48.1</v>
      </c>
      <c r="M9" s="26">
        <v>60.5</v>
      </c>
      <c r="N9" s="26">
        <v>51.8</v>
      </c>
      <c r="O9" s="26">
        <v>3</v>
      </c>
      <c r="P9" s="26">
        <v>45.9</v>
      </c>
      <c r="Q9" s="26">
        <v>57.8</v>
      </c>
    </row>
    <row r="10" spans="1:17" ht="15" thickBot="1" x14ac:dyDescent="0.4">
      <c r="A10" s="25" t="s">
        <v>137</v>
      </c>
      <c r="B10" s="26">
        <v>108.4</v>
      </c>
      <c r="C10" s="26">
        <v>3.1</v>
      </c>
      <c r="D10" s="26">
        <v>102.2</v>
      </c>
      <c r="E10" s="26">
        <v>114.5</v>
      </c>
      <c r="F10" s="26">
        <v>105.8</v>
      </c>
      <c r="G10" s="26">
        <v>3.5</v>
      </c>
      <c r="H10" s="26">
        <v>98.9</v>
      </c>
      <c r="I10" s="26">
        <v>112.6</v>
      </c>
      <c r="J10" s="26">
        <v>89.6</v>
      </c>
      <c r="K10" s="26">
        <v>3.8</v>
      </c>
      <c r="L10" s="26">
        <v>82.1</v>
      </c>
      <c r="M10" s="26">
        <v>97.1</v>
      </c>
      <c r="N10" s="26">
        <v>110.8</v>
      </c>
      <c r="O10" s="26">
        <v>4.4000000000000004</v>
      </c>
      <c r="P10" s="26">
        <v>102.2</v>
      </c>
      <c r="Q10" s="26">
        <v>119.5</v>
      </c>
    </row>
    <row r="11" spans="1:17" ht="15" thickBot="1" x14ac:dyDescent="0.4">
      <c r="A11" s="25" t="s">
        <v>138</v>
      </c>
      <c r="B11" s="26">
        <v>72.900000000000006</v>
      </c>
      <c r="C11" s="26">
        <v>3.2</v>
      </c>
      <c r="D11" s="26">
        <v>66.7</v>
      </c>
      <c r="E11" s="26">
        <v>79.099999999999994</v>
      </c>
      <c r="F11" s="26">
        <v>104.9</v>
      </c>
      <c r="G11" s="26">
        <v>3.6</v>
      </c>
      <c r="H11" s="26">
        <v>97.9</v>
      </c>
      <c r="I11" s="26">
        <v>111.9</v>
      </c>
      <c r="J11" s="26">
        <v>113.2</v>
      </c>
      <c r="K11" s="26">
        <v>4.5</v>
      </c>
      <c r="L11" s="26">
        <v>104.3</v>
      </c>
      <c r="M11" s="26">
        <v>122</v>
      </c>
      <c r="N11" s="26">
        <v>79.400000000000006</v>
      </c>
      <c r="O11" s="26">
        <v>4.5999999999999996</v>
      </c>
      <c r="P11" s="26">
        <v>70.400000000000006</v>
      </c>
      <c r="Q11" s="26">
        <v>88.4</v>
      </c>
    </row>
    <row r="12" spans="1:17" ht="15" thickBot="1" x14ac:dyDescent="0.4">
      <c r="A12" s="57" t="s">
        <v>139</v>
      </c>
      <c r="B12" s="50">
        <v>48.4</v>
      </c>
      <c r="C12" s="50">
        <v>2.2000000000000002</v>
      </c>
      <c r="D12" s="50">
        <v>44</v>
      </c>
      <c r="E12" s="50">
        <v>52.8</v>
      </c>
      <c r="F12" s="50">
        <v>56.2</v>
      </c>
      <c r="G12" s="50">
        <v>3</v>
      </c>
      <c r="H12" s="50">
        <v>50.4</v>
      </c>
      <c r="I12" s="50">
        <v>62</v>
      </c>
      <c r="J12" s="50">
        <v>57.4</v>
      </c>
      <c r="K12" s="50">
        <v>3.5</v>
      </c>
      <c r="L12" s="50">
        <v>50.6</v>
      </c>
      <c r="M12" s="50">
        <v>64.2</v>
      </c>
      <c r="N12" s="50">
        <v>47.2</v>
      </c>
      <c r="O12" s="50">
        <v>3</v>
      </c>
      <c r="P12" s="50">
        <v>41.4</v>
      </c>
      <c r="Q12" s="50">
        <v>53</v>
      </c>
    </row>
    <row r="13" spans="1:17" ht="15" thickBot="1" x14ac:dyDescent="0.4">
      <c r="A13" s="57" t="s">
        <v>140</v>
      </c>
      <c r="B13" s="50">
        <v>279.8</v>
      </c>
      <c r="C13" s="50">
        <v>3.1</v>
      </c>
      <c r="D13" s="50">
        <v>273.7</v>
      </c>
      <c r="E13" s="50">
        <v>285.8</v>
      </c>
      <c r="F13" s="50">
        <v>225.9</v>
      </c>
      <c r="G13" s="50">
        <v>4.4000000000000004</v>
      </c>
      <c r="H13" s="50">
        <v>217.3</v>
      </c>
      <c r="I13" s="50">
        <v>234.5</v>
      </c>
      <c r="J13" s="50">
        <v>154.6</v>
      </c>
      <c r="K13" s="50">
        <v>4.4000000000000004</v>
      </c>
      <c r="L13" s="50">
        <v>146</v>
      </c>
      <c r="M13" s="50">
        <v>163.19999999999999</v>
      </c>
      <c r="N13" s="50">
        <v>78.3</v>
      </c>
      <c r="O13" s="50">
        <v>3.5</v>
      </c>
      <c r="P13" s="50">
        <v>71.400000000000006</v>
      </c>
      <c r="Q13" s="50">
        <v>85.3</v>
      </c>
    </row>
    <row r="14" spans="1:17" ht="15" thickBot="1" x14ac:dyDescent="0.4">
      <c r="A14" s="57" t="s">
        <v>141</v>
      </c>
      <c r="B14" s="50">
        <v>128.5</v>
      </c>
      <c r="C14" s="50">
        <v>3.5</v>
      </c>
      <c r="D14" s="50">
        <v>121.7</v>
      </c>
      <c r="E14" s="50">
        <v>135.4</v>
      </c>
      <c r="F14" s="50">
        <v>142.1</v>
      </c>
      <c r="G14" s="50">
        <v>4.0999999999999996</v>
      </c>
      <c r="H14" s="50">
        <v>133.9</v>
      </c>
      <c r="I14" s="50">
        <v>150.19999999999999</v>
      </c>
      <c r="J14" s="50">
        <v>141.4</v>
      </c>
      <c r="K14" s="50">
        <v>4.0999999999999996</v>
      </c>
      <c r="L14" s="50">
        <v>133.19999999999999</v>
      </c>
      <c r="M14" s="50">
        <v>149.5</v>
      </c>
      <c r="N14" s="50">
        <v>129.9</v>
      </c>
      <c r="O14" s="50">
        <v>4</v>
      </c>
      <c r="P14" s="50">
        <v>122.1</v>
      </c>
      <c r="Q14" s="50">
        <v>137.69999999999999</v>
      </c>
    </row>
    <row r="15" spans="1:17" x14ac:dyDescent="0.35">
      <c r="A15" s="174" t="s">
        <v>172</v>
      </c>
      <c r="B15" s="174"/>
      <c r="C15" s="174"/>
      <c r="D15" s="174"/>
      <c r="E15" s="174"/>
      <c r="F15" s="174"/>
      <c r="G15" s="174"/>
      <c r="H15" s="174"/>
      <c r="I15" s="174"/>
      <c r="J15" s="174"/>
      <c r="K15" s="174"/>
      <c r="L15" s="174"/>
      <c r="M15" s="174"/>
      <c r="N15" s="174"/>
      <c r="O15" s="174"/>
      <c r="P15" s="174"/>
      <c r="Q15" s="174"/>
    </row>
    <row r="16" spans="1:17" x14ac:dyDescent="0.35">
      <c r="A16" s="175"/>
      <c r="B16" s="175"/>
      <c r="C16" s="175"/>
      <c r="D16" s="175"/>
      <c r="E16" s="175"/>
      <c r="F16" s="175"/>
      <c r="G16" s="175"/>
      <c r="H16" s="175"/>
      <c r="I16" s="175"/>
      <c r="J16" s="175"/>
      <c r="K16" s="175"/>
      <c r="L16" s="175"/>
      <c r="M16" s="175"/>
      <c r="N16" s="175"/>
      <c r="O16" s="175"/>
      <c r="P16" s="175"/>
      <c r="Q16" s="175"/>
    </row>
  </sheetData>
  <mergeCells count="11">
    <mergeCell ref="N2:Q2"/>
    <mergeCell ref="N3:Q3"/>
    <mergeCell ref="A1:Q1"/>
    <mergeCell ref="A15:Q16"/>
    <mergeCell ref="A2:A4"/>
    <mergeCell ref="B2:E2"/>
    <mergeCell ref="B3:E3"/>
    <mergeCell ref="F2:I2"/>
    <mergeCell ref="F3:I3"/>
    <mergeCell ref="J2:M2"/>
    <mergeCell ref="J3:M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22" sqref="A22"/>
    </sheetView>
  </sheetViews>
  <sheetFormatPr defaultColWidth="11.453125" defaultRowHeight="14.5" x14ac:dyDescent="0.35"/>
  <cols>
    <col min="1" max="1" width="70.26953125" customWidth="1"/>
  </cols>
  <sheetData>
    <row r="1" spans="1:9" ht="15" thickBot="1" x14ac:dyDescent="0.4">
      <c r="A1" s="181" t="s">
        <v>178</v>
      </c>
      <c r="B1" s="181"/>
      <c r="C1" s="181"/>
      <c r="D1" s="181"/>
      <c r="E1" s="181"/>
      <c r="F1" s="181"/>
      <c r="G1" s="181"/>
      <c r="H1" s="181"/>
      <c r="I1" s="181"/>
    </row>
    <row r="2" spans="1:9" ht="15" thickBot="1" x14ac:dyDescent="0.4">
      <c r="A2" s="46" t="s">
        <v>174</v>
      </c>
      <c r="B2" s="197" t="s">
        <v>124</v>
      </c>
      <c r="C2" s="198"/>
      <c r="D2" s="198"/>
      <c r="E2" s="199"/>
      <c r="F2" s="197" t="s">
        <v>125</v>
      </c>
      <c r="G2" s="198"/>
      <c r="H2" s="198"/>
      <c r="I2" s="199"/>
    </row>
    <row r="3" spans="1:9" ht="15" thickBot="1" x14ac:dyDescent="0.4">
      <c r="A3" s="54" t="s">
        <v>175</v>
      </c>
      <c r="B3" s="48" t="s">
        <v>168</v>
      </c>
      <c r="C3" s="48" t="s">
        <v>90</v>
      </c>
      <c r="D3" s="48" t="s">
        <v>91</v>
      </c>
      <c r="E3" s="48" t="s">
        <v>92</v>
      </c>
      <c r="F3" s="48" t="s">
        <v>168</v>
      </c>
      <c r="G3" s="48" t="s">
        <v>90</v>
      </c>
      <c r="H3" s="48" t="s">
        <v>91</v>
      </c>
      <c r="I3" s="48" t="s">
        <v>92</v>
      </c>
    </row>
    <row r="4" spans="1:9" ht="15" thickBot="1" x14ac:dyDescent="0.4">
      <c r="A4" s="57" t="s">
        <v>176</v>
      </c>
      <c r="B4" s="74">
        <v>535.70000000000005</v>
      </c>
      <c r="C4" s="50">
        <v>7.4</v>
      </c>
      <c r="D4" s="50">
        <v>521.1</v>
      </c>
      <c r="E4" s="50">
        <v>550.29999999999995</v>
      </c>
      <c r="F4" s="74">
        <v>460.9</v>
      </c>
      <c r="G4" s="50">
        <v>6.4</v>
      </c>
      <c r="H4" s="50">
        <v>448.4</v>
      </c>
      <c r="I4" s="50">
        <v>473.5</v>
      </c>
    </row>
    <row r="5" spans="1:9" ht="15" thickBot="1" x14ac:dyDescent="0.4">
      <c r="A5" s="57" t="s">
        <v>177</v>
      </c>
      <c r="B5" s="74">
        <v>438.6</v>
      </c>
      <c r="C5" s="50">
        <v>6.5</v>
      </c>
      <c r="D5" s="50">
        <v>425.9</v>
      </c>
      <c r="E5" s="50">
        <v>451.3</v>
      </c>
      <c r="F5" s="74">
        <v>378.4</v>
      </c>
      <c r="G5" s="50">
        <v>5.9</v>
      </c>
      <c r="H5" s="50">
        <v>366.9</v>
      </c>
      <c r="I5" s="50">
        <v>389.9</v>
      </c>
    </row>
    <row r="6" spans="1:9" ht="15" thickBot="1" x14ac:dyDescent="0.4">
      <c r="A6" s="57" t="s">
        <v>134</v>
      </c>
      <c r="B6" s="74">
        <v>97.7</v>
      </c>
      <c r="C6" s="50">
        <v>3.3</v>
      </c>
      <c r="D6" s="50">
        <v>91.2</v>
      </c>
      <c r="E6" s="50">
        <v>104.1</v>
      </c>
      <c r="F6" s="74">
        <v>82.7</v>
      </c>
      <c r="G6" s="50">
        <v>2.7</v>
      </c>
      <c r="H6" s="50">
        <v>77.400000000000006</v>
      </c>
      <c r="I6" s="50">
        <v>87.9</v>
      </c>
    </row>
    <row r="7" spans="1:9" ht="15" thickBot="1" x14ac:dyDescent="0.4">
      <c r="A7" s="57" t="s">
        <v>135</v>
      </c>
      <c r="B7" s="74">
        <v>130.80000000000001</v>
      </c>
      <c r="C7" s="50">
        <v>3.4</v>
      </c>
      <c r="D7" s="50">
        <v>124.2</v>
      </c>
      <c r="E7" s="50">
        <v>137.5</v>
      </c>
      <c r="F7" s="74">
        <v>84.9</v>
      </c>
      <c r="G7" s="50">
        <v>2.6</v>
      </c>
      <c r="H7" s="50">
        <v>79.7</v>
      </c>
      <c r="I7" s="50">
        <v>90.1</v>
      </c>
    </row>
    <row r="8" spans="1:9" ht="15" thickBot="1" x14ac:dyDescent="0.4">
      <c r="A8" s="57" t="s">
        <v>136</v>
      </c>
      <c r="B8" s="74">
        <v>47.6</v>
      </c>
      <c r="C8" s="50">
        <v>2</v>
      </c>
      <c r="D8" s="50">
        <v>43.7</v>
      </c>
      <c r="E8" s="50">
        <v>51.6</v>
      </c>
      <c r="F8" s="74">
        <v>63.7</v>
      </c>
      <c r="G8" s="50">
        <v>2.2000000000000002</v>
      </c>
      <c r="H8" s="50">
        <v>59.4</v>
      </c>
      <c r="I8" s="50">
        <v>68</v>
      </c>
    </row>
    <row r="9" spans="1:9" ht="15" thickBot="1" x14ac:dyDescent="0.4">
      <c r="A9" s="57" t="s">
        <v>137</v>
      </c>
      <c r="B9" s="74">
        <v>108.6</v>
      </c>
      <c r="C9" s="50">
        <v>2.7</v>
      </c>
      <c r="D9" s="50">
        <v>103.3</v>
      </c>
      <c r="E9" s="50">
        <v>113.9</v>
      </c>
      <c r="F9" s="74">
        <v>99.4</v>
      </c>
      <c r="G9" s="50">
        <v>2.5</v>
      </c>
      <c r="H9" s="50">
        <v>94.6</v>
      </c>
      <c r="I9" s="50">
        <v>104.3</v>
      </c>
    </row>
    <row r="10" spans="1:9" ht="15" thickBot="1" x14ac:dyDescent="0.4">
      <c r="A10" s="57" t="s">
        <v>138</v>
      </c>
      <c r="B10" s="74">
        <v>109.2</v>
      </c>
      <c r="C10" s="50">
        <v>3.1</v>
      </c>
      <c r="D10" s="50">
        <v>103.1</v>
      </c>
      <c r="E10" s="50">
        <v>115.3</v>
      </c>
      <c r="F10" s="74">
        <v>71.599999999999994</v>
      </c>
      <c r="G10" s="50">
        <v>2.2000000000000002</v>
      </c>
      <c r="H10" s="50">
        <v>67.2</v>
      </c>
      <c r="I10" s="50">
        <v>76</v>
      </c>
    </row>
    <row r="11" spans="1:9" ht="15" thickBot="1" x14ac:dyDescent="0.4">
      <c r="A11" s="57" t="s">
        <v>139</v>
      </c>
      <c r="B11" s="74">
        <v>44.4</v>
      </c>
      <c r="C11" s="50">
        <v>1.8</v>
      </c>
      <c r="D11" s="50">
        <v>40.9</v>
      </c>
      <c r="E11" s="50">
        <v>47.9</v>
      </c>
      <c r="F11" s="74">
        <v>59.9</v>
      </c>
      <c r="G11" s="50">
        <v>2.2000000000000002</v>
      </c>
      <c r="H11" s="50">
        <v>55.5</v>
      </c>
      <c r="I11" s="50">
        <v>64.3</v>
      </c>
    </row>
    <row r="12" spans="1:9" ht="15" thickBot="1" x14ac:dyDescent="0.4">
      <c r="A12" s="57" t="s">
        <v>140</v>
      </c>
      <c r="B12" s="74">
        <v>201.4</v>
      </c>
      <c r="C12" s="50">
        <v>3.1</v>
      </c>
      <c r="D12" s="50">
        <v>195.4</v>
      </c>
      <c r="E12" s="50">
        <v>207.4</v>
      </c>
      <c r="F12" s="74">
        <v>186.4</v>
      </c>
      <c r="G12" s="50">
        <v>3.1</v>
      </c>
      <c r="H12" s="50">
        <v>180.3</v>
      </c>
      <c r="I12" s="50">
        <v>192.4</v>
      </c>
    </row>
    <row r="13" spans="1:9" ht="15" thickBot="1" x14ac:dyDescent="0.4">
      <c r="A13" s="57" t="s">
        <v>141</v>
      </c>
      <c r="B13" s="74">
        <v>133.4</v>
      </c>
      <c r="C13" s="50">
        <v>2.8</v>
      </c>
      <c r="D13" s="50">
        <v>128</v>
      </c>
      <c r="E13" s="50">
        <v>138.80000000000001</v>
      </c>
      <c r="F13" s="74">
        <v>136.4</v>
      </c>
      <c r="G13" s="50">
        <v>2.8</v>
      </c>
      <c r="H13" s="50">
        <v>131</v>
      </c>
      <c r="I13" s="50">
        <v>141.9</v>
      </c>
    </row>
    <row r="14" spans="1:9" x14ac:dyDescent="0.35">
      <c r="A14" s="174" t="s">
        <v>179</v>
      </c>
      <c r="B14" s="174"/>
      <c r="C14" s="174"/>
      <c r="D14" s="174"/>
      <c r="E14" s="174"/>
      <c r="F14" s="174"/>
      <c r="G14" s="174"/>
      <c r="H14" s="174"/>
      <c r="I14" s="174"/>
    </row>
    <row r="15" spans="1:9" x14ac:dyDescent="0.35">
      <c r="A15" s="175"/>
      <c r="B15" s="175"/>
      <c r="C15" s="175"/>
      <c r="D15" s="175"/>
      <c r="E15" s="175"/>
      <c r="F15" s="175"/>
      <c r="G15" s="175"/>
      <c r="H15" s="175"/>
      <c r="I15" s="175"/>
    </row>
    <row r="16" spans="1:9" x14ac:dyDescent="0.35">
      <c r="A16" s="175"/>
      <c r="B16" s="175"/>
      <c r="C16" s="175"/>
      <c r="D16" s="175"/>
      <c r="E16" s="175"/>
      <c r="F16" s="175"/>
      <c r="G16" s="175"/>
      <c r="H16" s="175"/>
      <c r="I16" s="175"/>
    </row>
  </sheetData>
  <mergeCells count="4">
    <mergeCell ref="B2:E2"/>
    <mergeCell ref="F2:I2"/>
    <mergeCell ref="A1:I1"/>
    <mergeCell ref="A14:I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workbookViewId="0">
      <selection activeCell="D22" sqref="D22"/>
    </sheetView>
  </sheetViews>
  <sheetFormatPr defaultColWidth="11.453125" defaultRowHeight="14.5" x14ac:dyDescent="0.35"/>
  <cols>
    <col min="1" max="1" width="68" customWidth="1"/>
  </cols>
  <sheetData>
    <row r="1" spans="1:21" ht="15" thickBot="1" x14ac:dyDescent="0.4">
      <c r="A1" s="181" t="s">
        <v>184</v>
      </c>
      <c r="B1" s="181"/>
      <c r="C1" s="181"/>
      <c r="D1" s="181"/>
      <c r="E1" s="181"/>
      <c r="F1" s="181"/>
      <c r="G1" s="181"/>
      <c r="H1" s="181"/>
      <c r="I1" s="181"/>
      <c r="J1" s="181"/>
      <c r="K1" s="181"/>
      <c r="L1" s="181"/>
      <c r="M1" s="181"/>
      <c r="N1" s="181"/>
      <c r="O1" s="181"/>
      <c r="P1" s="181"/>
      <c r="Q1" s="181"/>
      <c r="R1" s="181"/>
      <c r="S1" s="181"/>
      <c r="T1" s="181"/>
      <c r="U1" s="181"/>
    </row>
    <row r="2" spans="1:21" x14ac:dyDescent="0.35">
      <c r="A2" s="176" t="s">
        <v>154</v>
      </c>
      <c r="B2" s="200" t="s">
        <v>10</v>
      </c>
      <c r="C2" s="201"/>
      <c r="D2" s="201"/>
      <c r="E2" s="202"/>
      <c r="F2" s="200" t="s">
        <v>26</v>
      </c>
      <c r="G2" s="201"/>
      <c r="H2" s="201"/>
      <c r="I2" s="202"/>
      <c r="J2" s="200" t="s">
        <v>50</v>
      </c>
      <c r="K2" s="201"/>
      <c r="L2" s="201"/>
      <c r="M2" s="202"/>
      <c r="N2" s="200" t="s">
        <v>73</v>
      </c>
      <c r="O2" s="201"/>
      <c r="P2" s="201"/>
      <c r="Q2" s="202"/>
      <c r="R2" s="200" t="s">
        <v>75</v>
      </c>
      <c r="S2" s="201"/>
      <c r="T2" s="201"/>
      <c r="U2" s="202"/>
    </row>
    <row r="3" spans="1:21" ht="15" thickBot="1" x14ac:dyDescent="0.4">
      <c r="A3" s="206"/>
      <c r="B3" s="203" t="s">
        <v>180</v>
      </c>
      <c r="C3" s="204"/>
      <c r="D3" s="204"/>
      <c r="E3" s="205"/>
      <c r="F3" s="203" t="s">
        <v>180</v>
      </c>
      <c r="G3" s="204"/>
      <c r="H3" s="204"/>
      <c r="I3" s="205"/>
      <c r="J3" s="203" t="s">
        <v>181</v>
      </c>
      <c r="K3" s="204"/>
      <c r="L3" s="204"/>
      <c r="M3" s="205"/>
      <c r="N3" s="203" t="s">
        <v>182</v>
      </c>
      <c r="O3" s="204"/>
      <c r="P3" s="204"/>
      <c r="Q3" s="205"/>
      <c r="R3" s="203" t="s">
        <v>183</v>
      </c>
      <c r="S3" s="204"/>
      <c r="T3" s="204"/>
      <c r="U3" s="205"/>
    </row>
    <row r="4" spans="1:21" ht="15" thickBot="1" x14ac:dyDescent="0.4">
      <c r="A4" s="177"/>
      <c r="B4" s="48" t="s">
        <v>168</v>
      </c>
      <c r="C4" s="47" t="s">
        <v>90</v>
      </c>
      <c r="D4" s="47" t="s">
        <v>91</v>
      </c>
      <c r="E4" s="47" t="s">
        <v>92</v>
      </c>
      <c r="F4" s="48" t="s">
        <v>168</v>
      </c>
      <c r="G4" s="48" t="s">
        <v>90</v>
      </c>
      <c r="H4" s="48" t="s">
        <v>91</v>
      </c>
      <c r="I4" s="48" t="s">
        <v>92</v>
      </c>
      <c r="J4" s="48" t="s">
        <v>168</v>
      </c>
      <c r="K4" s="48" t="s">
        <v>90</v>
      </c>
      <c r="L4" s="48" t="s">
        <v>91</v>
      </c>
      <c r="M4" s="48" t="s">
        <v>92</v>
      </c>
      <c r="N4" s="48" t="s">
        <v>168</v>
      </c>
      <c r="O4" s="48" t="s">
        <v>90</v>
      </c>
      <c r="P4" s="48" t="s">
        <v>91</v>
      </c>
      <c r="Q4" s="48" t="s">
        <v>92</v>
      </c>
      <c r="R4" s="48" t="s">
        <v>168</v>
      </c>
      <c r="S4" s="48" t="s">
        <v>90</v>
      </c>
      <c r="T4" s="48" t="s">
        <v>91</v>
      </c>
      <c r="U4" s="48" t="s">
        <v>92</v>
      </c>
    </row>
    <row r="5" spans="1:21" ht="15" thickBot="1" x14ac:dyDescent="0.4">
      <c r="A5" s="57" t="s">
        <v>157</v>
      </c>
      <c r="B5" s="74">
        <v>558.1</v>
      </c>
      <c r="C5" s="50">
        <v>22.5</v>
      </c>
      <c r="D5" s="50">
        <v>513.70000000000005</v>
      </c>
      <c r="E5" s="50">
        <v>602.4</v>
      </c>
      <c r="F5" s="50">
        <v>519</v>
      </c>
      <c r="G5" s="50">
        <v>13.2</v>
      </c>
      <c r="H5" s="50">
        <v>493.1</v>
      </c>
      <c r="I5" s="50">
        <v>544.79999999999995</v>
      </c>
      <c r="J5" s="74">
        <v>499.5</v>
      </c>
      <c r="K5" s="50">
        <v>13.2</v>
      </c>
      <c r="L5" s="50">
        <v>473.6</v>
      </c>
      <c r="M5" s="50">
        <v>525.4</v>
      </c>
      <c r="N5" s="74">
        <v>464.1</v>
      </c>
      <c r="O5" s="50">
        <v>8.1999999999999993</v>
      </c>
      <c r="P5" s="50">
        <v>448</v>
      </c>
      <c r="Q5" s="50">
        <v>480.1</v>
      </c>
      <c r="R5" s="74">
        <v>512.20000000000005</v>
      </c>
      <c r="S5" s="50">
        <v>8.8000000000000007</v>
      </c>
      <c r="T5" s="50">
        <v>495</v>
      </c>
      <c r="U5" s="50">
        <v>529.4</v>
      </c>
    </row>
    <row r="6" spans="1:21" ht="15" thickBot="1" x14ac:dyDescent="0.4">
      <c r="A6" s="57" t="s">
        <v>158</v>
      </c>
      <c r="B6" s="74">
        <v>459.4</v>
      </c>
      <c r="C6" s="50">
        <v>20.100000000000001</v>
      </c>
      <c r="D6" s="50">
        <v>419.8</v>
      </c>
      <c r="E6" s="50">
        <v>499</v>
      </c>
      <c r="F6" s="50">
        <v>431.3</v>
      </c>
      <c r="G6" s="50">
        <v>11.9</v>
      </c>
      <c r="H6" s="50">
        <v>408</v>
      </c>
      <c r="I6" s="50">
        <v>454.6</v>
      </c>
      <c r="J6" s="74">
        <v>413.9</v>
      </c>
      <c r="K6" s="50">
        <v>12.3</v>
      </c>
      <c r="L6" s="50">
        <v>389.9</v>
      </c>
      <c r="M6" s="50">
        <v>438</v>
      </c>
      <c r="N6" s="74">
        <v>380.7</v>
      </c>
      <c r="O6" s="50">
        <v>7.3</v>
      </c>
      <c r="P6" s="50">
        <v>366.4</v>
      </c>
      <c r="Q6" s="50">
        <v>395.1</v>
      </c>
      <c r="R6" s="74">
        <v>414.8</v>
      </c>
      <c r="S6" s="50">
        <v>7.5</v>
      </c>
      <c r="T6" s="50">
        <v>400.1</v>
      </c>
      <c r="U6" s="50">
        <v>429.5</v>
      </c>
    </row>
    <row r="7" spans="1:21" ht="15" thickBot="1" x14ac:dyDescent="0.4">
      <c r="A7" s="57" t="s">
        <v>134</v>
      </c>
      <c r="B7" s="74">
        <v>98.4</v>
      </c>
      <c r="C7" s="50">
        <v>9.1</v>
      </c>
      <c r="D7" s="50">
        <v>80.400000000000006</v>
      </c>
      <c r="E7" s="50">
        <v>116.4</v>
      </c>
      <c r="F7" s="50">
        <v>87.7</v>
      </c>
      <c r="G7" s="50">
        <v>5.5</v>
      </c>
      <c r="H7" s="50">
        <v>77</v>
      </c>
      <c r="I7" s="50">
        <v>98.4</v>
      </c>
      <c r="J7" s="74">
        <v>85.7</v>
      </c>
      <c r="K7" s="50">
        <v>5.4</v>
      </c>
      <c r="L7" s="50">
        <v>75.2</v>
      </c>
      <c r="M7" s="50">
        <v>96.2</v>
      </c>
      <c r="N7" s="74">
        <v>83.9</v>
      </c>
      <c r="O7" s="50">
        <v>3.4</v>
      </c>
      <c r="P7" s="50">
        <v>77.3</v>
      </c>
      <c r="Q7" s="50">
        <v>90.5</v>
      </c>
      <c r="R7" s="74">
        <v>98</v>
      </c>
      <c r="S7" s="50">
        <v>4.0999999999999996</v>
      </c>
      <c r="T7" s="50">
        <v>90</v>
      </c>
      <c r="U7" s="50">
        <v>106</v>
      </c>
    </row>
    <row r="8" spans="1:21" ht="15" thickBot="1" x14ac:dyDescent="0.4">
      <c r="A8" s="57" t="s">
        <v>135</v>
      </c>
      <c r="B8" s="74">
        <v>122.8</v>
      </c>
      <c r="C8" s="50">
        <v>9.6</v>
      </c>
      <c r="D8" s="50">
        <v>103.9</v>
      </c>
      <c r="E8" s="50">
        <v>141.6</v>
      </c>
      <c r="F8" s="50">
        <v>131.4</v>
      </c>
      <c r="G8" s="50">
        <v>7</v>
      </c>
      <c r="H8" s="50">
        <v>117.7</v>
      </c>
      <c r="I8" s="50">
        <v>145.1</v>
      </c>
      <c r="J8" s="74">
        <v>126.4</v>
      </c>
      <c r="K8" s="50">
        <v>6.4</v>
      </c>
      <c r="L8" s="50">
        <v>113.8</v>
      </c>
      <c r="M8" s="50">
        <v>138.9</v>
      </c>
      <c r="N8" s="74">
        <v>94.4</v>
      </c>
      <c r="O8" s="50">
        <v>3.3</v>
      </c>
      <c r="P8" s="50">
        <v>87.9</v>
      </c>
      <c r="Q8" s="50">
        <v>100.9</v>
      </c>
      <c r="R8" s="74">
        <v>100.9</v>
      </c>
      <c r="S8" s="50">
        <v>3.5</v>
      </c>
      <c r="T8" s="50">
        <v>93.9</v>
      </c>
      <c r="U8" s="50">
        <v>107.8</v>
      </c>
    </row>
    <row r="9" spans="1:21" ht="15" thickBot="1" x14ac:dyDescent="0.4">
      <c r="A9" s="57" t="s">
        <v>136</v>
      </c>
      <c r="B9" s="74">
        <v>65.2</v>
      </c>
      <c r="C9" s="50">
        <v>6.7</v>
      </c>
      <c r="D9" s="50">
        <v>52.1</v>
      </c>
      <c r="E9" s="50">
        <v>78.3</v>
      </c>
      <c r="F9" s="50">
        <v>51</v>
      </c>
      <c r="G9" s="50">
        <v>3.9</v>
      </c>
      <c r="H9" s="50">
        <v>43.4</v>
      </c>
      <c r="I9" s="50">
        <v>58.6</v>
      </c>
      <c r="J9" s="74">
        <v>64.5</v>
      </c>
      <c r="K9" s="50">
        <v>4.5</v>
      </c>
      <c r="L9" s="50">
        <v>55.6</v>
      </c>
      <c r="M9" s="50">
        <v>73.3</v>
      </c>
      <c r="N9" s="74">
        <v>51.7</v>
      </c>
      <c r="O9" s="50">
        <v>2.5</v>
      </c>
      <c r="P9" s="50">
        <v>46.7</v>
      </c>
      <c r="Q9" s="50">
        <v>56.6</v>
      </c>
      <c r="R9" s="74">
        <v>55.3</v>
      </c>
      <c r="S9" s="50">
        <v>2.4</v>
      </c>
      <c r="T9" s="50">
        <v>50.5</v>
      </c>
      <c r="U9" s="50">
        <v>60.1</v>
      </c>
    </row>
    <row r="10" spans="1:21" ht="15" thickBot="1" x14ac:dyDescent="0.4">
      <c r="A10" s="57" t="s">
        <v>137</v>
      </c>
      <c r="B10" s="74">
        <v>122.5</v>
      </c>
      <c r="C10" s="50">
        <v>8.9</v>
      </c>
      <c r="D10" s="50">
        <v>105</v>
      </c>
      <c r="E10" s="50">
        <v>140</v>
      </c>
      <c r="F10" s="50">
        <v>104</v>
      </c>
      <c r="G10" s="50">
        <v>5</v>
      </c>
      <c r="H10" s="50">
        <v>94.2</v>
      </c>
      <c r="I10" s="50">
        <v>113.7</v>
      </c>
      <c r="J10" s="74">
        <v>92.3</v>
      </c>
      <c r="K10" s="50">
        <v>4.5999999999999996</v>
      </c>
      <c r="L10" s="50">
        <v>83.4</v>
      </c>
      <c r="M10" s="50">
        <v>101.3</v>
      </c>
      <c r="N10" s="74">
        <v>99.5</v>
      </c>
      <c r="O10" s="50">
        <v>3.1</v>
      </c>
      <c r="P10" s="50">
        <v>93.4</v>
      </c>
      <c r="Q10" s="50">
        <v>105.7</v>
      </c>
      <c r="R10" s="74">
        <v>110.1</v>
      </c>
      <c r="S10" s="50">
        <v>3.2</v>
      </c>
      <c r="T10" s="50">
        <v>103.9</v>
      </c>
      <c r="U10" s="50">
        <v>116.3</v>
      </c>
    </row>
    <row r="11" spans="1:21" ht="15" thickBot="1" x14ac:dyDescent="0.4">
      <c r="A11" s="57" t="s">
        <v>139</v>
      </c>
      <c r="B11" s="74">
        <v>55.2</v>
      </c>
      <c r="C11" s="50">
        <v>5.9</v>
      </c>
      <c r="D11" s="50">
        <v>43.6</v>
      </c>
      <c r="E11" s="50">
        <v>66.900000000000006</v>
      </c>
      <c r="F11" s="50">
        <v>49.4</v>
      </c>
      <c r="G11" s="50">
        <v>3.9</v>
      </c>
      <c r="H11" s="50">
        <v>41.7</v>
      </c>
      <c r="I11" s="50">
        <v>57.1</v>
      </c>
      <c r="J11" s="74">
        <v>56.7</v>
      </c>
      <c r="K11" s="50">
        <v>3.7</v>
      </c>
      <c r="L11" s="50">
        <v>49.3</v>
      </c>
      <c r="M11" s="50">
        <v>64</v>
      </c>
      <c r="N11" s="74">
        <v>49.6</v>
      </c>
      <c r="O11" s="50">
        <v>2.5</v>
      </c>
      <c r="P11" s="50">
        <v>44.6</v>
      </c>
      <c r="Q11" s="50">
        <v>54.6</v>
      </c>
      <c r="R11" s="74">
        <v>52.7</v>
      </c>
      <c r="S11" s="50">
        <v>2.4</v>
      </c>
      <c r="T11" s="50">
        <v>48</v>
      </c>
      <c r="U11" s="50">
        <v>57.4</v>
      </c>
    </row>
    <row r="12" spans="1:21" ht="15" thickBot="1" x14ac:dyDescent="0.4">
      <c r="A12" s="57" t="s">
        <v>138</v>
      </c>
      <c r="B12" s="74">
        <v>94.8</v>
      </c>
      <c r="C12" s="50">
        <v>9.9</v>
      </c>
      <c r="D12" s="50">
        <v>75.3</v>
      </c>
      <c r="E12" s="50">
        <v>114.2</v>
      </c>
      <c r="F12" s="50">
        <v>96.6</v>
      </c>
      <c r="G12" s="50">
        <v>4.4000000000000004</v>
      </c>
      <c r="H12" s="50">
        <v>88</v>
      </c>
      <c r="I12" s="50">
        <v>105.2</v>
      </c>
      <c r="J12" s="74">
        <v>75</v>
      </c>
      <c r="K12" s="50">
        <v>4.2</v>
      </c>
      <c r="L12" s="50">
        <v>66.8</v>
      </c>
      <c r="M12" s="50">
        <v>83.2</v>
      </c>
      <c r="N12" s="74">
        <v>86.2</v>
      </c>
      <c r="O12" s="50">
        <v>3.3</v>
      </c>
      <c r="P12" s="50">
        <v>79.7</v>
      </c>
      <c r="Q12" s="50">
        <v>92.7</v>
      </c>
      <c r="R12" s="74">
        <v>98.6</v>
      </c>
      <c r="S12" s="50">
        <v>3.8</v>
      </c>
      <c r="T12" s="50">
        <v>91.3</v>
      </c>
      <c r="U12" s="50">
        <v>106</v>
      </c>
    </row>
    <row r="13" spans="1:21" ht="15" thickBot="1" x14ac:dyDescent="0.4">
      <c r="A13" s="57" t="s">
        <v>140</v>
      </c>
      <c r="B13" s="74">
        <v>207.9</v>
      </c>
      <c r="C13" s="50">
        <v>8.5</v>
      </c>
      <c r="D13" s="50">
        <v>191.1</v>
      </c>
      <c r="E13" s="50">
        <v>224.7</v>
      </c>
      <c r="F13" s="50">
        <v>212.8</v>
      </c>
      <c r="G13" s="50">
        <v>5.9</v>
      </c>
      <c r="H13" s="50">
        <v>201.2</v>
      </c>
      <c r="I13" s="50">
        <v>224.4</v>
      </c>
      <c r="J13" s="74">
        <v>217.9</v>
      </c>
      <c r="K13" s="50">
        <v>5.6</v>
      </c>
      <c r="L13" s="50">
        <v>207</v>
      </c>
      <c r="M13" s="50">
        <v>228.8</v>
      </c>
      <c r="N13" s="74">
        <v>189.7</v>
      </c>
      <c r="O13" s="50">
        <v>3.9</v>
      </c>
      <c r="P13" s="50">
        <v>182</v>
      </c>
      <c r="Q13" s="50">
        <v>197.4</v>
      </c>
      <c r="R13" s="74">
        <v>177.3</v>
      </c>
      <c r="S13" s="50">
        <v>3.7</v>
      </c>
      <c r="T13" s="50">
        <v>170.1</v>
      </c>
      <c r="U13" s="50">
        <v>184.4</v>
      </c>
    </row>
    <row r="14" spans="1:21" ht="15" thickBot="1" x14ac:dyDescent="0.4">
      <c r="A14" s="57" t="s">
        <v>141</v>
      </c>
      <c r="B14" s="74">
        <v>140.69999999999999</v>
      </c>
      <c r="C14" s="50">
        <v>7.8</v>
      </c>
      <c r="D14" s="50">
        <v>125.4</v>
      </c>
      <c r="E14" s="50">
        <v>156</v>
      </c>
      <c r="F14" s="50">
        <v>141.80000000000001</v>
      </c>
      <c r="G14" s="50">
        <v>5.2</v>
      </c>
      <c r="H14" s="50">
        <v>131.6</v>
      </c>
      <c r="I14" s="50">
        <v>152</v>
      </c>
      <c r="J14" s="74">
        <v>157.19999999999999</v>
      </c>
      <c r="K14" s="50">
        <v>5.3</v>
      </c>
      <c r="L14" s="50">
        <v>146.80000000000001</v>
      </c>
      <c r="M14" s="50">
        <v>167.6</v>
      </c>
      <c r="N14" s="74">
        <v>123.4</v>
      </c>
      <c r="O14" s="50">
        <v>3.4</v>
      </c>
      <c r="P14" s="50">
        <v>116.8</v>
      </c>
      <c r="Q14" s="50">
        <v>130</v>
      </c>
      <c r="R14" s="74">
        <v>131.9</v>
      </c>
      <c r="S14" s="50">
        <v>3.4</v>
      </c>
      <c r="T14" s="50">
        <v>125.2</v>
      </c>
      <c r="U14" s="50">
        <v>138.6</v>
      </c>
    </row>
    <row r="15" spans="1:21" x14ac:dyDescent="0.35">
      <c r="A15" s="174" t="s">
        <v>185</v>
      </c>
      <c r="B15" s="174"/>
      <c r="C15" s="174"/>
      <c r="D15" s="174"/>
      <c r="E15" s="174"/>
      <c r="F15" s="174"/>
      <c r="G15" s="174"/>
      <c r="H15" s="174"/>
      <c r="I15" s="174"/>
      <c r="J15" s="174"/>
      <c r="K15" s="174"/>
      <c r="L15" s="174"/>
      <c r="M15" s="174"/>
      <c r="N15" s="174"/>
      <c r="O15" s="174"/>
      <c r="P15" s="174"/>
      <c r="Q15" s="174"/>
      <c r="R15" s="174"/>
      <c r="S15" s="174"/>
      <c r="T15" s="174"/>
      <c r="U15" s="174"/>
    </row>
    <row r="16" spans="1:21" x14ac:dyDescent="0.35">
      <c r="A16" s="191"/>
      <c r="B16" s="191"/>
      <c r="C16" s="191"/>
      <c r="D16" s="191"/>
      <c r="E16" s="191"/>
      <c r="F16" s="191"/>
      <c r="G16" s="191"/>
      <c r="H16" s="191"/>
      <c r="I16" s="191"/>
      <c r="J16" s="191"/>
      <c r="K16" s="191"/>
      <c r="L16" s="191"/>
      <c r="M16" s="191"/>
      <c r="N16" s="191"/>
      <c r="O16" s="191"/>
      <c r="P16" s="191"/>
      <c r="Q16" s="191"/>
      <c r="R16" s="191"/>
      <c r="S16" s="191"/>
      <c r="T16" s="191"/>
      <c r="U16" s="191"/>
    </row>
    <row r="17" spans="1:1" x14ac:dyDescent="0.35">
      <c r="A17" s="27"/>
    </row>
  </sheetData>
  <mergeCells count="13">
    <mergeCell ref="A15:U16"/>
    <mergeCell ref="N2:Q2"/>
    <mergeCell ref="N3:Q3"/>
    <mergeCell ref="R2:U2"/>
    <mergeCell ref="R3:U3"/>
    <mergeCell ref="A2:A4"/>
    <mergeCell ref="A1:U1"/>
    <mergeCell ref="B2:E2"/>
    <mergeCell ref="B3:E3"/>
    <mergeCell ref="F2:I2"/>
    <mergeCell ref="F3:I3"/>
    <mergeCell ref="J2:M2"/>
    <mergeCell ref="J3:M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K26" sqref="K26"/>
    </sheetView>
  </sheetViews>
  <sheetFormatPr defaultColWidth="11.453125" defaultRowHeight="14.5" x14ac:dyDescent="0.35"/>
  <cols>
    <col min="1" max="1" width="71.1796875" customWidth="1"/>
  </cols>
  <sheetData>
    <row r="1" spans="1:6" x14ac:dyDescent="0.35">
      <c r="A1" s="173" t="s">
        <v>204</v>
      </c>
      <c r="B1" s="173"/>
      <c r="C1" s="173"/>
      <c r="D1" s="173"/>
      <c r="E1" s="173"/>
      <c r="F1" s="173"/>
    </row>
    <row r="2" spans="1:6" ht="15" thickBot="1" x14ac:dyDescent="0.4">
      <c r="A2" s="173"/>
      <c r="B2" s="173"/>
      <c r="C2" s="173"/>
      <c r="D2" s="173"/>
      <c r="E2" s="173"/>
      <c r="F2" s="173"/>
    </row>
    <row r="3" spans="1:6" ht="15" thickBot="1" x14ac:dyDescent="0.4">
      <c r="A3" s="32" t="s">
        <v>151</v>
      </c>
      <c r="B3" s="34" t="s">
        <v>155</v>
      </c>
      <c r="C3" s="34" t="s">
        <v>89</v>
      </c>
      <c r="D3" s="34" t="s">
        <v>90</v>
      </c>
      <c r="E3" s="34" t="s">
        <v>91</v>
      </c>
      <c r="F3" s="34" t="s">
        <v>92</v>
      </c>
    </row>
    <row r="4" spans="1:6" ht="16" customHeight="1" thickBot="1" x14ac:dyDescent="0.4">
      <c r="A4" s="77" t="s">
        <v>141</v>
      </c>
      <c r="B4" s="78">
        <v>4162</v>
      </c>
      <c r="C4" s="26">
        <v>79.5</v>
      </c>
      <c r="D4" s="26">
        <v>0.9</v>
      </c>
      <c r="E4" s="26">
        <v>77.8</v>
      </c>
      <c r="F4" s="26">
        <v>81.2</v>
      </c>
    </row>
    <row r="5" spans="1:6" ht="16" customHeight="1" thickBot="1" x14ac:dyDescent="0.4">
      <c r="A5" s="77" t="s">
        <v>140</v>
      </c>
      <c r="B5" s="78">
        <v>4196</v>
      </c>
      <c r="C5" s="26">
        <v>78.900000000000006</v>
      </c>
      <c r="D5" s="26">
        <v>0.9</v>
      </c>
      <c r="E5" s="26">
        <v>77.099999999999994</v>
      </c>
      <c r="F5" s="26">
        <v>80.7</v>
      </c>
    </row>
    <row r="6" spans="1:6" ht="16" customHeight="1" thickBot="1" x14ac:dyDescent="0.4">
      <c r="A6" s="77" t="s">
        <v>186</v>
      </c>
      <c r="B6" s="78">
        <v>2698</v>
      </c>
      <c r="C6" s="26">
        <v>54.6</v>
      </c>
      <c r="D6" s="26">
        <v>1.1000000000000001</v>
      </c>
      <c r="E6" s="26">
        <v>52.5</v>
      </c>
      <c r="F6" s="26">
        <v>56.7</v>
      </c>
    </row>
    <row r="7" spans="1:6" ht="16" customHeight="1" thickBot="1" x14ac:dyDescent="0.4">
      <c r="A7" s="77" t="s">
        <v>187</v>
      </c>
      <c r="B7" s="78">
        <v>1792</v>
      </c>
      <c r="C7" s="26">
        <v>35.200000000000003</v>
      </c>
      <c r="D7" s="26">
        <v>1.1000000000000001</v>
      </c>
      <c r="E7" s="26">
        <v>33.1</v>
      </c>
      <c r="F7" s="26">
        <v>37.299999999999997</v>
      </c>
    </row>
    <row r="8" spans="1:6" ht="16" customHeight="1" thickBot="1" x14ac:dyDescent="0.4">
      <c r="A8" s="77" t="s">
        <v>188</v>
      </c>
      <c r="B8" s="78">
        <v>1743</v>
      </c>
      <c r="C8" s="26">
        <v>33.1</v>
      </c>
      <c r="D8" s="26">
        <v>1</v>
      </c>
      <c r="E8" s="26">
        <v>31.1</v>
      </c>
      <c r="F8" s="26">
        <v>35.200000000000003</v>
      </c>
    </row>
    <row r="9" spans="1:6" ht="16" customHeight="1" thickBot="1" x14ac:dyDescent="0.4">
      <c r="A9" s="77" t="s">
        <v>189</v>
      </c>
      <c r="B9" s="78">
        <v>1547</v>
      </c>
      <c r="C9" s="26">
        <v>31.7</v>
      </c>
      <c r="D9" s="26">
        <v>1</v>
      </c>
      <c r="E9" s="26">
        <v>29.7</v>
      </c>
      <c r="F9" s="26">
        <v>33.799999999999997</v>
      </c>
    </row>
    <row r="10" spans="1:6" ht="16" customHeight="1" thickBot="1" x14ac:dyDescent="0.4">
      <c r="A10" s="77" t="s">
        <v>190</v>
      </c>
      <c r="B10" s="78">
        <v>1406</v>
      </c>
      <c r="C10" s="26">
        <v>24.9</v>
      </c>
      <c r="D10" s="26">
        <v>1</v>
      </c>
      <c r="E10" s="26">
        <v>23.1</v>
      </c>
      <c r="F10" s="26">
        <v>26.8</v>
      </c>
    </row>
    <row r="11" spans="1:6" ht="16" customHeight="1" thickBot="1" x14ac:dyDescent="0.4">
      <c r="A11" s="77" t="s">
        <v>191</v>
      </c>
      <c r="B11" s="78">
        <v>1011</v>
      </c>
      <c r="C11" s="26">
        <v>20.3</v>
      </c>
      <c r="D11" s="26">
        <v>0.9</v>
      </c>
      <c r="E11" s="26">
        <v>18.600000000000001</v>
      </c>
      <c r="F11" s="26">
        <v>22.1</v>
      </c>
    </row>
    <row r="12" spans="1:6" ht="16" customHeight="1" thickBot="1" x14ac:dyDescent="0.4">
      <c r="A12" s="77" t="s">
        <v>192</v>
      </c>
      <c r="B12" s="78">
        <v>1003</v>
      </c>
      <c r="C12" s="26">
        <v>19.3</v>
      </c>
      <c r="D12" s="26">
        <v>0.9</v>
      </c>
      <c r="E12" s="26">
        <v>17.7</v>
      </c>
      <c r="F12" s="26">
        <v>21.1</v>
      </c>
    </row>
    <row r="13" spans="1:6" ht="16" customHeight="1" thickBot="1" x14ac:dyDescent="0.4">
      <c r="A13" s="77" t="s">
        <v>193</v>
      </c>
      <c r="B13" s="26">
        <v>896</v>
      </c>
      <c r="C13" s="26">
        <v>17.399999999999999</v>
      </c>
      <c r="D13" s="26">
        <v>0.9</v>
      </c>
      <c r="E13" s="26">
        <v>15.7</v>
      </c>
      <c r="F13" s="26">
        <v>19.2</v>
      </c>
    </row>
    <row r="14" spans="1:6" ht="16" customHeight="1" thickBot="1" x14ac:dyDescent="0.4">
      <c r="A14" s="77" t="s">
        <v>194</v>
      </c>
      <c r="B14" s="26">
        <v>755</v>
      </c>
      <c r="C14" s="26">
        <v>14.6</v>
      </c>
      <c r="D14" s="26">
        <v>0.8</v>
      </c>
      <c r="E14" s="26">
        <v>13.2</v>
      </c>
      <c r="F14" s="26">
        <v>16.2</v>
      </c>
    </row>
    <row r="15" spans="1:6" ht="16" customHeight="1" thickBot="1" x14ac:dyDescent="0.4">
      <c r="A15" s="77" t="s">
        <v>195</v>
      </c>
      <c r="B15" s="26">
        <v>553</v>
      </c>
      <c r="C15" s="26">
        <v>11.2</v>
      </c>
      <c r="D15" s="26">
        <v>0.7</v>
      </c>
      <c r="E15" s="26">
        <v>9.9</v>
      </c>
      <c r="F15" s="26">
        <v>12.6</v>
      </c>
    </row>
    <row r="16" spans="1:6" ht="16" customHeight="1" thickBot="1" x14ac:dyDescent="0.4">
      <c r="A16" s="77" t="s">
        <v>196</v>
      </c>
      <c r="B16" s="26">
        <v>619</v>
      </c>
      <c r="C16" s="26">
        <v>10.3</v>
      </c>
      <c r="D16" s="26">
        <v>0.6</v>
      </c>
      <c r="E16" s="26">
        <v>9.1</v>
      </c>
      <c r="F16" s="26">
        <v>11.7</v>
      </c>
    </row>
    <row r="17" spans="1:6" ht="16" customHeight="1" thickBot="1" x14ac:dyDescent="0.4">
      <c r="A17" s="77" t="s">
        <v>197</v>
      </c>
      <c r="B17" s="26">
        <v>501</v>
      </c>
      <c r="C17" s="26">
        <v>9.6</v>
      </c>
      <c r="D17" s="26">
        <v>0.7</v>
      </c>
      <c r="E17" s="26">
        <v>8.4</v>
      </c>
      <c r="F17" s="26">
        <v>11</v>
      </c>
    </row>
    <row r="18" spans="1:6" ht="16" customHeight="1" thickBot="1" x14ac:dyDescent="0.4">
      <c r="A18" s="77" t="s">
        <v>198</v>
      </c>
      <c r="B18" s="26">
        <v>442</v>
      </c>
      <c r="C18" s="26">
        <v>8.6</v>
      </c>
      <c r="D18" s="26">
        <v>0.6</v>
      </c>
      <c r="E18" s="26">
        <v>7.5</v>
      </c>
      <c r="F18" s="26">
        <v>9.9</v>
      </c>
    </row>
    <row r="19" spans="1:6" ht="16" customHeight="1" thickBot="1" x14ac:dyDescent="0.4">
      <c r="A19" s="77" t="s">
        <v>199</v>
      </c>
      <c r="B19" s="26">
        <v>423</v>
      </c>
      <c r="C19" s="26">
        <v>8.1</v>
      </c>
      <c r="D19" s="26">
        <v>0.6</v>
      </c>
      <c r="E19" s="26">
        <v>7.1</v>
      </c>
      <c r="F19" s="26">
        <v>9.3000000000000007</v>
      </c>
    </row>
    <row r="20" spans="1:6" ht="16" customHeight="1" thickBot="1" x14ac:dyDescent="0.4">
      <c r="A20" s="77" t="s">
        <v>200</v>
      </c>
      <c r="B20" s="26">
        <v>356</v>
      </c>
      <c r="C20" s="26">
        <v>7.8</v>
      </c>
      <c r="D20" s="26">
        <v>0.6</v>
      </c>
      <c r="E20" s="26">
        <v>6.7</v>
      </c>
      <c r="F20" s="26">
        <v>9.1</v>
      </c>
    </row>
    <row r="21" spans="1:6" ht="16" customHeight="1" thickBot="1" x14ac:dyDescent="0.4">
      <c r="A21" s="77" t="s">
        <v>201</v>
      </c>
      <c r="B21" s="26">
        <v>401</v>
      </c>
      <c r="C21" s="26">
        <v>7.7</v>
      </c>
      <c r="D21" s="26">
        <v>0.6</v>
      </c>
      <c r="E21" s="26">
        <v>6.6</v>
      </c>
      <c r="F21" s="26">
        <v>8.9</v>
      </c>
    </row>
    <row r="22" spans="1:6" ht="16" customHeight="1" thickBot="1" x14ac:dyDescent="0.4">
      <c r="A22" s="77" t="s">
        <v>202</v>
      </c>
      <c r="B22" s="26">
        <v>414</v>
      </c>
      <c r="C22" s="26">
        <v>7.3</v>
      </c>
      <c r="D22" s="26">
        <v>0.6</v>
      </c>
      <c r="E22" s="26">
        <v>6.1</v>
      </c>
      <c r="F22" s="26">
        <v>8.6</v>
      </c>
    </row>
    <row r="23" spans="1:6" ht="16" customHeight="1" thickBot="1" x14ac:dyDescent="0.4">
      <c r="A23" s="77" t="s">
        <v>203</v>
      </c>
      <c r="B23" s="26">
        <v>452</v>
      </c>
      <c r="C23" s="26">
        <v>7</v>
      </c>
      <c r="D23" s="26">
        <v>0.5</v>
      </c>
      <c r="E23" s="26">
        <v>6.1</v>
      </c>
      <c r="F23" s="26">
        <v>8.1</v>
      </c>
    </row>
    <row r="24" spans="1:6" x14ac:dyDescent="0.35">
      <c r="A24" s="190" t="s">
        <v>205</v>
      </c>
      <c r="B24" s="190"/>
      <c r="C24" s="190"/>
      <c r="D24" s="190"/>
      <c r="E24" s="190"/>
      <c r="F24" s="190"/>
    </row>
    <row r="25" spans="1:6" x14ac:dyDescent="0.35">
      <c r="A25" s="175"/>
      <c r="B25" s="175"/>
      <c r="C25" s="175"/>
      <c r="D25" s="175"/>
      <c r="E25" s="175"/>
      <c r="F25" s="175"/>
    </row>
    <row r="26" spans="1:6" x14ac:dyDescent="0.35">
      <c r="A26" s="27"/>
    </row>
  </sheetData>
  <mergeCells count="2">
    <mergeCell ref="A1:F2"/>
    <mergeCell ref="A24:F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B1" workbookViewId="0">
      <selection activeCell="J32" sqref="J32"/>
    </sheetView>
  </sheetViews>
  <sheetFormatPr defaultColWidth="11.453125" defaultRowHeight="14.5" x14ac:dyDescent="0.35"/>
  <cols>
    <col min="1" max="1" width="57.26953125" customWidth="1"/>
  </cols>
  <sheetData>
    <row r="1" spans="1:6" x14ac:dyDescent="0.35">
      <c r="A1" s="173" t="s">
        <v>416</v>
      </c>
      <c r="B1" s="173"/>
      <c r="C1" s="173"/>
      <c r="D1" s="173"/>
      <c r="E1" s="173"/>
      <c r="F1" s="173"/>
    </row>
    <row r="2" spans="1:6" ht="15" thickBot="1" x14ac:dyDescent="0.4">
      <c r="A2" s="173"/>
      <c r="B2" s="173"/>
      <c r="C2" s="173"/>
      <c r="D2" s="173"/>
      <c r="E2" s="173"/>
      <c r="F2" s="173"/>
    </row>
    <row r="3" spans="1:6" ht="15" thickBot="1" x14ac:dyDescent="0.4">
      <c r="A3" s="44" t="s">
        <v>417</v>
      </c>
      <c r="B3" s="92" t="s">
        <v>155</v>
      </c>
      <c r="C3" s="44" t="s">
        <v>418</v>
      </c>
      <c r="D3" s="44" t="s">
        <v>90</v>
      </c>
      <c r="E3" s="44" t="s">
        <v>91</v>
      </c>
      <c r="F3" s="34" t="s">
        <v>92</v>
      </c>
    </row>
    <row r="4" spans="1:6" ht="15" thickBot="1" x14ac:dyDescent="0.4">
      <c r="A4" s="71" t="s">
        <v>140</v>
      </c>
      <c r="B4" s="72">
        <v>4199</v>
      </c>
      <c r="C4" s="68">
        <v>245.8</v>
      </c>
      <c r="D4" s="68">
        <v>2.1</v>
      </c>
      <c r="E4" s="68">
        <v>241.7</v>
      </c>
      <c r="F4" s="68">
        <v>250</v>
      </c>
    </row>
    <row r="5" spans="1:6" ht="15" thickBot="1" x14ac:dyDescent="0.4">
      <c r="A5" s="25" t="s">
        <v>188</v>
      </c>
      <c r="B5" s="73">
        <v>1719</v>
      </c>
      <c r="C5" s="26">
        <v>207.3</v>
      </c>
      <c r="D5" s="26">
        <v>3.6</v>
      </c>
      <c r="E5" s="26">
        <v>200.2</v>
      </c>
      <c r="F5" s="26">
        <v>214.4</v>
      </c>
    </row>
    <row r="6" spans="1:6" ht="15" thickBot="1" x14ac:dyDescent="0.4">
      <c r="A6" s="25" t="s">
        <v>141</v>
      </c>
      <c r="B6" s="73">
        <v>4162</v>
      </c>
      <c r="C6" s="26">
        <v>169.6</v>
      </c>
      <c r="D6" s="26">
        <v>2.2000000000000002</v>
      </c>
      <c r="E6" s="26">
        <v>165.3</v>
      </c>
      <c r="F6" s="26">
        <v>173.8</v>
      </c>
    </row>
    <row r="7" spans="1:6" ht="15" thickBot="1" x14ac:dyDescent="0.4">
      <c r="A7" s="25" t="s">
        <v>365</v>
      </c>
      <c r="B7" s="73">
        <v>168</v>
      </c>
      <c r="C7" s="26">
        <v>167.4</v>
      </c>
      <c r="D7" s="26">
        <v>18.399999999999999</v>
      </c>
      <c r="E7" s="26">
        <v>131</v>
      </c>
      <c r="F7" s="26">
        <v>203.9</v>
      </c>
    </row>
    <row r="8" spans="1:6" ht="15" thickBot="1" x14ac:dyDescent="0.4">
      <c r="A8" s="25" t="s">
        <v>196</v>
      </c>
      <c r="B8" s="73">
        <v>605</v>
      </c>
      <c r="C8" s="26">
        <v>165.5</v>
      </c>
      <c r="D8" s="26">
        <v>6.3</v>
      </c>
      <c r="E8" s="26">
        <v>153.1</v>
      </c>
      <c r="F8" s="26">
        <v>177.9</v>
      </c>
    </row>
    <row r="9" spans="1:6" ht="15" thickBot="1" x14ac:dyDescent="0.4">
      <c r="A9" s="25" t="s">
        <v>293</v>
      </c>
      <c r="B9" s="73">
        <v>68</v>
      </c>
      <c r="C9" s="26">
        <v>152.1</v>
      </c>
      <c r="D9" s="26">
        <v>10.3</v>
      </c>
      <c r="E9" s="26">
        <v>131.6</v>
      </c>
      <c r="F9" s="26">
        <v>172.7</v>
      </c>
    </row>
    <row r="10" spans="1:6" ht="15" thickBot="1" x14ac:dyDescent="0.4">
      <c r="A10" s="25" t="s">
        <v>191</v>
      </c>
      <c r="B10" s="73">
        <v>994</v>
      </c>
      <c r="C10" s="26">
        <v>134.9</v>
      </c>
      <c r="D10" s="26">
        <v>3.6</v>
      </c>
      <c r="E10" s="26">
        <v>127.9</v>
      </c>
      <c r="F10" s="26">
        <v>141.9</v>
      </c>
    </row>
    <row r="11" spans="1:6" ht="15" thickBot="1" x14ac:dyDescent="0.4">
      <c r="A11" s="25" t="s">
        <v>189</v>
      </c>
      <c r="B11" s="73">
        <v>1519</v>
      </c>
      <c r="C11" s="26">
        <v>134.6</v>
      </c>
      <c r="D11" s="26">
        <v>3</v>
      </c>
      <c r="E11" s="26">
        <v>128.69999999999999</v>
      </c>
      <c r="F11" s="26">
        <v>140.5</v>
      </c>
    </row>
    <row r="12" spans="1:6" ht="15" thickBot="1" x14ac:dyDescent="0.4">
      <c r="A12" s="25" t="s">
        <v>192</v>
      </c>
      <c r="B12" s="73">
        <v>991</v>
      </c>
      <c r="C12" s="26">
        <v>133.69999999999999</v>
      </c>
      <c r="D12" s="26">
        <v>3.9</v>
      </c>
      <c r="E12" s="26">
        <v>126.1</v>
      </c>
      <c r="F12" s="26">
        <v>141.19999999999999</v>
      </c>
    </row>
    <row r="13" spans="1:6" ht="15" thickBot="1" x14ac:dyDescent="0.4">
      <c r="A13" s="25" t="s">
        <v>292</v>
      </c>
      <c r="B13" s="73">
        <v>153</v>
      </c>
      <c r="C13" s="26">
        <v>130.4</v>
      </c>
      <c r="D13" s="26">
        <v>6.5</v>
      </c>
      <c r="E13" s="26">
        <v>117.6</v>
      </c>
      <c r="F13" s="26">
        <v>143.30000000000001</v>
      </c>
    </row>
    <row r="14" spans="1:6" ht="15" thickBot="1" x14ac:dyDescent="0.4">
      <c r="A14" s="25" t="s">
        <v>197</v>
      </c>
      <c r="B14" s="73">
        <v>489</v>
      </c>
      <c r="C14" s="26">
        <v>129.30000000000001</v>
      </c>
      <c r="D14" s="26">
        <v>5.3</v>
      </c>
      <c r="E14" s="26">
        <v>118.9</v>
      </c>
      <c r="F14" s="26">
        <v>139.69999999999999</v>
      </c>
    </row>
    <row r="15" spans="1:6" ht="15" thickBot="1" x14ac:dyDescent="0.4">
      <c r="A15" s="25" t="s">
        <v>239</v>
      </c>
      <c r="B15" s="73">
        <v>749</v>
      </c>
      <c r="C15" s="26">
        <v>126.3</v>
      </c>
      <c r="D15" s="26">
        <v>4.3</v>
      </c>
      <c r="E15" s="26">
        <v>117.8</v>
      </c>
      <c r="F15" s="26">
        <v>134.80000000000001</v>
      </c>
    </row>
    <row r="16" spans="1:6" ht="15" thickBot="1" x14ac:dyDescent="0.4">
      <c r="A16" s="25" t="s">
        <v>267</v>
      </c>
      <c r="B16" s="73">
        <v>52</v>
      </c>
      <c r="C16" s="26">
        <v>119.6</v>
      </c>
      <c r="D16" s="26">
        <v>14.7</v>
      </c>
      <c r="E16" s="26">
        <v>90.2</v>
      </c>
      <c r="F16" s="26">
        <v>149</v>
      </c>
    </row>
    <row r="17" spans="1:6" ht="15" thickBot="1" x14ac:dyDescent="0.4">
      <c r="A17" s="25" t="s">
        <v>419</v>
      </c>
      <c r="B17" s="73">
        <v>196</v>
      </c>
      <c r="C17" s="26">
        <v>114.1</v>
      </c>
      <c r="D17" s="26">
        <v>5.0999999999999996</v>
      </c>
      <c r="E17" s="26">
        <v>104.1</v>
      </c>
      <c r="F17" s="26">
        <v>124.2</v>
      </c>
    </row>
    <row r="18" spans="1:6" ht="15" thickBot="1" x14ac:dyDescent="0.4">
      <c r="A18" s="25" t="s">
        <v>297</v>
      </c>
      <c r="B18" s="73">
        <v>101</v>
      </c>
      <c r="C18" s="26">
        <v>114</v>
      </c>
      <c r="D18" s="26">
        <v>10</v>
      </c>
      <c r="E18" s="26">
        <v>94.1</v>
      </c>
      <c r="F18" s="26">
        <v>134</v>
      </c>
    </row>
    <row r="19" spans="1:6" ht="15" thickBot="1" x14ac:dyDescent="0.4">
      <c r="A19" s="25" t="s">
        <v>200</v>
      </c>
      <c r="B19" s="73">
        <v>351</v>
      </c>
      <c r="C19" s="26">
        <v>112.4</v>
      </c>
      <c r="D19" s="26">
        <v>10.199999999999999</v>
      </c>
      <c r="E19" s="26">
        <v>92.5</v>
      </c>
      <c r="F19" s="26">
        <v>132.4</v>
      </c>
    </row>
    <row r="20" spans="1:6" ht="15" thickBot="1" x14ac:dyDescent="0.4">
      <c r="A20" s="25" t="s">
        <v>187</v>
      </c>
      <c r="B20" s="73">
        <v>1757</v>
      </c>
      <c r="C20" s="26">
        <v>111</v>
      </c>
      <c r="D20" s="26">
        <v>2.6</v>
      </c>
      <c r="E20" s="26">
        <v>105.9</v>
      </c>
      <c r="F20" s="26">
        <v>116</v>
      </c>
    </row>
    <row r="21" spans="1:6" ht="15" thickBot="1" x14ac:dyDescent="0.4">
      <c r="A21" s="25" t="s">
        <v>201</v>
      </c>
      <c r="B21" s="73">
        <v>397</v>
      </c>
      <c r="C21" s="26">
        <v>105.9</v>
      </c>
      <c r="D21" s="58">
        <v>3.3</v>
      </c>
      <c r="E21" s="58">
        <v>99.4</v>
      </c>
      <c r="F21" s="58">
        <v>112.3</v>
      </c>
    </row>
    <row r="22" spans="1:6" ht="15" thickBot="1" x14ac:dyDescent="0.4">
      <c r="A22" s="25" t="s">
        <v>367</v>
      </c>
      <c r="B22" s="73">
        <v>229</v>
      </c>
      <c r="C22" s="26">
        <v>102</v>
      </c>
      <c r="D22" s="58">
        <v>6.8</v>
      </c>
      <c r="E22" s="58">
        <v>88.5</v>
      </c>
      <c r="F22" s="58">
        <v>115.5</v>
      </c>
    </row>
    <row r="23" spans="1:6" ht="15" thickBot="1" x14ac:dyDescent="0.4">
      <c r="A23" s="25" t="s">
        <v>420</v>
      </c>
      <c r="B23" s="73">
        <v>91</v>
      </c>
      <c r="C23" s="26">
        <v>101.3</v>
      </c>
      <c r="D23" s="58">
        <v>10.4</v>
      </c>
      <c r="E23" s="58">
        <v>80.7</v>
      </c>
      <c r="F23" s="58">
        <v>122</v>
      </c>
    </row>
    <row r="24" spans="1:6" x14ac:dyDescent="0.35">
      <c r="A24" s="190" t="s">
        <v>422</v>
      </c>
      <c r="B24" s="190"/>
      <c r="C24" s="190"/>
      <c r="D24" s="190"/>
      <c r="E24" s="190"/>
      <c r="F24" s="190"/>
    </row>
    <row r="25" spans="1:6" x14ac:dyDescent="0.35">
      <c r="A25" s="175"/>
      <c r="B25" s="175"/>
      <c r="C25" s="175"/>
      <c r="D25" s="175"/>
      <c r="E25" s="175"/>
      <c r="F25" s="175"/>
    </row>
    <row r="26" spans="1:6" x14ac:dyDescent="0.35">
      <c r="A26" s="27"/>
    </row>
    <row r="27" spans="1:6" x14ac:dyDescent="0.35">
      <c r="A27" s="207" t="s">
        <v>421</v>
      </c>
      <c r="B27" s="207"/>
      <c r="C27" s="207"/>
      <c r="D27" s="207"/>
      <c r="E27" s="207"/>
      <c r="F27" s="207"/>
    </row>
    <row r="28" spans="1:6" x14ac:dyDescent="0.35">
      <c r="A28" s="207"/>
      <c r="B28" s="207"/>
      <c r="C28" s="207"/>
      <c r="D28" s="207"/>
      <c r="E28" s="207"/>
      <c r="F28" s="207"/>
    </row>
    <row r="29" spans="1:6" x14ac:dyDescent="0.35">
      <c r="A29" s="207"/>
      <c r="B29" s="207"/>
      <c r="C29" s="207"/>
      <c r="D29" s="207"/>
      <c r="E29" s="207"/>
      <c r="F29" s="207"/>
    </row>
    <row r="30" spans="1:6" x14ac:dyDescent="0.35">
      <c r="A30" s="207"/>
      <c r="B30" s="207"/>
      <c r="C30" s="207"/>
      <c r="D30" s="207"/>
      <c r="E30" s="207"/>
      <c r="F30" s="207"/>
    </row>
  </sheetData>
  <mergeCells count="3">
    <mergeCell ref="A24:F25"/>
    <mergeCell ref="A27:F30"/>
    <mergeCell ref="A1: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A41" sqref="A41"/>
    </sheetView>
  </sheetViews>
  <sheetFormatPr defaultColWidth="11.453125" defaultRowHeight="14.5" x14ac:dyDescent="0.35"/>
  <cols>
    <col min="1" max="1" width="42.81640625" customWidth="1"/>
    <col min="5" max="5" width="12.81640625" customWidth="1"/>
  </cols>
  <sheetData>
    <row r="1" spans="1:5" s="28" customFormat="1" ht="15" customHeight="1" x14ac:dyDescent="0.35">
      <c r="A1" s="212" t="s">
        <v>108</v>
      </c>
      <c r="B1" s="212"/>
      <c r="C1" s="212"/>
      <c r="D1" s="212"/>
      <c r="E1" s="212"/>
    </row>
    <row r="2" spans="1:5" s="28" customFormat="1" ht="23.25" customHeight="1" thickBot="1" x14ac:dyDescent="0.4">
      <c r="A2" s="212"/>
      <c r="B2" s="212"/>
      <c r="C2" s="212"/>
      <c r="D2" s="212"/>
      <c r="E2" s="212"/>
    </row>
    <row r="3" spans="1:5" ht="15" thickBot="1" x14ac:dyDescent="0.4">
      <c r="A3" s="35" t="s">
        <v>87</v>
      </c>
      <c r="B3" s="194" t="s">
        <v>89</v>
      </c>
      <c r="C3" s="194" t="s">
        <v>90</v>
      </c>
      <c r="D3" s="194" t="s">
        <v>91</v>
      </c>
      <c r="E3" s="194" t="s">
        <v>92</v>
      </c>
    </row>
    <row r="4" spans="1:5" ht="15" thickBot="1" x14ac:dyDescent="0.4">
      <c r="A4" s="36" t="s">
        <v>88</v>
      </c>
      <c r="B4" s="194"/>
      <c r="C4" s="194"/>
      <c r="D4" s="194"/>
      <c r="E4" s="194"/>
    </row>
    <row r="5" spans="1:5" ht="15" thickBot="1" x14ac:dyDescent="0.4">
      <c r="A5" s="208" t="s">
        <v>93</v>
      </c>
      <c r="B5" s="209"/>
      <c r="C5" s="209"/>
      <c r="D5" s="209"/>
      <c r="E5" s="210"/>
    </row>
    <row r="6" spans="1:5" ht="15" thickBot="1" x14ac:dyDescent="0.4">
      <c r="A6" s="25" t="s">
        <v>94</v>
      </c>
      <c r="B6" s="26">
        <v>0.9</v>
      </c>
      <c r="C6" s="26">
        <v>0.2</v>
      </c>
      <c r="D6" s="26">
        <v>0.6</v>
      </c>
      <c r="E6" s="26">
        <v>1.3</v>
      </c>
    </row>
    <row r="7" spans="1:5" ht="15" thickBot="1" x14ac:dyDescent="0.4">
      <c r="A7" s="25" t="s">
        <v>95</v>
      </c>
      <c r="B7" s="26">
        <v>14.9</v>
      </c>
      <c r="C7" s="26">
        <v>0.8</v>
      </c>
      <c r="D7" s="26">
        <v>13.5</v>
      </c>
      <c r="E7" s="26">
        <v>16.5</v>
      </c>
    </row>
    <row r="8" spans="1:5" ht="15" thickBot="1" x14ac:dyDescent="0.4">
      <c r="A8" s="25" t="s">
        <v>96</v>
      </c>
      <c r="B8" s="26">
        <v>84.2</v>
      </c>
      <c r="C8" s="26">
        <v>0.8</v>
      </c>
      <c r="D8" s="26">
        <v>82.6</v>
      </c>
      <c r="E8" s="26">
        <v>85.6</v>
      </c>
    </row>
    <row r="9" spans="1:5" ht="15" thickBot="1" x14ac:dyDescent="0.4">
      <c r="A9" s="208" t="s">
        <v>97</v>
      </c>
      <c r="B9" s="209"/>
      <c r="C9" s="209"/>
      <c r="D9" s="209"/>
      <c r="E9" s="210"/>
    </row>
    <row r="10" spans="1:5" ht="15" thickBot="1" x14ac:dyDescent="0.4">
      <c r="A10" s="25" t="s">
        <v>94</v>
      </c>
      <c r="B10" s="26">
        <v>63.7</v>
      </c>
      <c r="C10" s="26">
        <v>1</v>
      </c>
      <c r="D10" s="26">
        <v>61.6</v>
      </c>
      <c r="E10" s="26">
        <v>65.7</v>
      </c>
    </row>
    <row r="11" spans="1:5" ht="15" thickBot="1" x14ac:dyDescent="0.4">
      <c r="A11" s="25" t="s">
        <v>95</v>
      </c>
      <c r="B11" s="26">
        <v>32</v>
      </c>
      <c r="C11" s="26">
        <v>1</v>
      </c>
      <c r="D11" s="26">
        <v>30</v>
      </c>
      <c r="E11" s="26">
        <v>34</v>
      </c>
    </row>
    <row r="12" spans="1:5" ht="15" thickBot="1" x14ac:dyDescent="0.4">
      <c r="A12" s="25" t="s">
        <v>96</v>
      </c>
      <c r="B12" s="26">
        <v>4.3</v>
      </c>
      <c r="C12" s="26">
        <v>0.4</v>
      </c>
      <c r="D12" s="26">
        <v>3.5</v>
      </c>
      <c r="E12" s="26">
        <v>5.2</v>
      </c>
    </row>
    <row r="13" spans="1:5" ht="15" thickBot="1" x14ac:dyDescent="0.4">
      <c r="A13" s="208" t="s">
        <v>98</v>
      </c>
      <c r="B13" s="209"/>
      <c r="C13" s="209"/>
      <c r="D13" s="209"/>
      <c r="E13" s="210"/>
    </row>
    <row r="14" spans="1:5" ht="15" thickBot="1" x14ac:dyDescent="0.4">
      <c r="A14" s="25" t="s">
        <v>94</v>
      </c>
      <c r="B14" s="26">
        <v>50.9</v>
      </c>
      <c r="C14" s="26">
        <v>1.1000000000000001</v>
      </c>
      <c r="D14" s="26">
        <v>48.7</v>
      </c>
      <c r="E14" s="26">
        <v>53</v>
      </c>
    </row>
    <row r="15" spans="1:5" ht="15" thickBot="1" x14ac:dyDescent="0.4">
      <c r="A15" s="25" t="s">
        <v>95</v>
      </c>
      <c r="B15" s="26">
        <v>42.9</v>
      </c>
      <c r="C15" s="26">
        <v>1.1000000000000001</v>
      </c>
      <c r="D15" s="26">
        <v>40.799999999999997</v>
      </c>
      <c r="E15" s="26">
        <v>45.1</v>
      </c>
    </row>
    <row r="16" spans="1:5" ht="15" thickBot="1" x14ac:dyDescent="0.4">
      <c r="A16" s="25" t="s">
        <v>96</v>
      </c>
      <c r="B16" s="26">
        <v>6.2</v>
      </c>
      <c r="C16" s="26">
        <v>0.5</v>
      </c>
      <c r="D16" s="26">
        <v>5.4</v>
      </c>
      <c r="E16" s="26">
        <v>7.2</v>
      </c>
    </row>
    <row r="17" spans="1:5" ht="15" thickBot="1" x14ac:dyDescent="0.4">
      <c r="A17" s="208" t="s">
        <v>99</v>
      </c>
      <c r="B17" s="209"/>
      <c r="C17" s="209"/>
      <c r="D17" s="209"/>
      <c r="E17" s="210"/>
    </row>
    <row r="18" spans="1:5" ht="15" thickBot="1" x14ac:dyDescent="0.4">
      <c r="A18" s="25" t="s">
        <v>94</v>
      </c>
      <c r="B18" s="26">
        <v>69.8</v>
      </c>
      <c r="C18" s="26">
        <v>1</v>
      </c>
      <c r="D18" s="26">
        <v>67.7</v>
      </c>
      <c r="E18" s="26">
        <v>71.7</v>
      </c>
    </row>
    <row r="19" spans="1:5" ht="15" thickBot="1" x14ac:dyDescent="0.4">
      <c r="A19" s="25" t="s">
        <v>95</v>
      </c>
      <c r="B19" s="26">
        <v>29.1</v>
      </c>
      <c r="C19" s="26">
        <v>1</v>
      </c>
      <c r="D19" s="26">
        <v>27.2</v>
      </c>
      <c r="E19" s="26">
        <v>31.1</v>
      </c>
    </row>
    <row r="20" spans="1:5" ht="15" thickBot="1" x14ac:dyDescent="0.4">
      <c r="A20" s="25" t="s">
        <v>96</v>
      </c>
      <c r="B20" s="26">
        <v>1.1000000000000001</v>
      </c>
      <c r="C20" s="26">
        <v>0.2</v>
      </c>
      <c r="D20" s="26">
        <v>0.8</v>
      </c>
      <c r="E20" s="26">
        <v>1.6</v>
      </c>
    </row>
    <row r="21" spans="1:5" ht="15" thickBot="1" x14ac:dyDescent="0.4">
      <c r="A21" s="208" t="s">
        <v>100</v>
      </c>
      <c r="B21" s="209"/>
      <c r="C21" s="209"/>
      <c r="D21" s="209"/>
      <c r="E21" s="210"/>
    </row>
    <row r="22" spans="1:5" ht="15" thickBot="1" x14ac:dyDescent="0.4">
      <c r="A22" s="25" t="s">
        <v>94</v>
      </c>
      <c r="B22" s="26">
        <v>41.8</v>
      </c>
      <c r="C22" s="26">
        <v>1.1000000000000001</v>
      </c>
      <c r="D22" s="26">
        <v>39.700000000000003</v>
      </c>
      <c r="E22" s="26">
        <v>43.9</v>
      </c>
    </row>
    <row r="23" spans="1:5" ht="15" thickBot="1" x14ac:dyDescent="0.4">
      <c r="A23" s="25" t="s">
        <v>95</v>
      </c>
      <c r="B23" s="26">
        <v>53.7</v>
      </c>
      <c r="C23" s="26">
        <v>1.1000000000000001</v>
      </c>
      <c r="D23" s="26">
        <v>51.5</v>
      </c>
      <c r="E23" s="26">
        <v>55.8</v>
      </c>
    </row>
    <row r="24" spans="1:5" ht="15" thickBot="1" x14ac:dyDescent="0.4">
      <c r="A24" s="25" t="s">
        <v>96</v>
      </c>
      <c r="B24" s="26">
        <v>4.5999999999999996</v>
      </c>
      <c r="C24" s="26">
        <v>0.4</v>
      </c>
      <c r="D24" s="26">
        <v>3.8</v>
      </c>
      <c r="E24" s="26">
        <v>5.5</v>
      </c>
    </row>
    <row r="25" spans="1:5" ht="15" thickBot="1" x14ac:dyDescent="0.4">
      <c r="A25" s="208" t="s">
        <v>101</v>
      </c>
      <c r="B25" s="209"/>
      <c r="C25" s="209"/>
      <c r="D25" s="209"/>
      <c r="E25" s="210"/>
    </row>
    <row r="26" spans="1:5" ht="15" thickBot="1" x14ac:dyDescent="0.4">
      <c r="A26" s="25" t="s">
        <v>94</v>
      </c>
      <c r="B26" s="26">
        <v>44.8</v>
      </c>
      <c r="C26" s="26">
        <v>1.1000000000000001</v>
      </c>
      <c r="D26" s="26">
        <v>42.6</v>
      </c>
      <c r="E26" s="26">
        <v>46.9</v>
      </c>
    </row>
    <row r="27" spans="1:5" ht="15" thickBot="1" x14ac:dyDescent="0.4">
      <c r="A27" s="25" t="s">
        <v>95</v>
      </c>
      <c r="B27" s="26">
        <v>52.1</v>
      </c>
      <c r="C27" s="26">
        <v>1.1000000000000001</v>
      </c>
      <c r="D27" s="26">
        <v>50</v>
      </c>
      <c r="E27" s="26">
        <v>54.3</v>
      </c>
    </row>
    <row r="28" spans="1:5" ht="15" thickBot="1" x14ac:dyDescent="0.4">
      <c r="A28" s="25" t="s">
        <v>96</v>
      </c>
      <c r="B28" s="26">
        <v>3.1</v>
      </c>
      <c r="C28" s="26">
        <v>0.4</v>
      </c>
      <c r="D28" s="26">
        <v>2.4</v>
      </c>
      <c r="E28" s="26">
        <v>4</v>
      </c>
    </row>
    <row r="29" spans="1:5" ht="15" thickBot="1" x14ac:dyDescent="0.4">
      <c r="A29" s="208" t="s">
        <v>102</v>
      </c>
      <c r="B29" s="209"/>
      <c r="C29" s="209"/>
      <c r="D29" s="209"/>
      <c r="E29" s="210"/>
    </row>
    <row r="30" spans="1:5" ht="15" thickBot="1" x14ac:dyDescent="0.4">
      <c r="A30" s="25" t="s">
        <v>94</v>
      </c>
      <c r="B30" s="26">
        <v>69.8</v>
      </c>
      <c r="C30" s="26">
        <v>1</v>
      </c>
      <c r="D30" s="26">
        <v>67.8</v>
      </c>
      <c r="E30" s="26">
        <v>71.7</v>
      </c>
    </row>
    <row r="31" spans="1:5" ht="15" thickBot="1" x14ac:dyDescent="0.4">
      <c r="A31" s="25" t="s">
        <v>95</v>
      </c>
      <c r="B31" s="26">
        <v>27.6</v>
      </c>
      <c r="C31" s="26">
        <v>1</v>
      </c>
      <c r="D31" s="26">
        <v>25.8</v>
      </c>
      <c r="E31" s="26">
        <v>29.5</v>
      </c>
    </row>
    <row r="32" spans="1:5" ht="15" thickBot="1" x14ac:dyDescent="0.4">
      <c r="A32" s="25" t="s">
        <v>96</v>
      </c>
      <c r="B32" s="26">
        <v>2.6</v>
      </c>
      <c r="C32" s="26">
        <v>0.4</v>
      </c>
      <c r="D32" s="26">
        <v>2</v>
      </c>
      <c r="E32" s="26">
        <v>3.4</v>
      </c>
    </row>
    <row r="33" spans="1:6" ht="15" thickBot="1" x14ac:dyDescent="0.4">
      <c r="A33" s="208" t="s">
        <v>103</v>
      </c>
      <c r="B33" s="209"/>
      <c r="C33" s="209"/>
      <c r="D33" s="209"/>
      <c r="E33" s="210"/>
    </row>
    <row r="34" spans="1:6" ht="15" thickBot="1" x14ac:dyDescent="0.4">
      <c r="A34" s="25" t="s">
        <v>94</v>
      </c>
      <c r="B34" s="26">
        <v>27.1</v>
      </c>
      <c r="C34" s="26">
        <v>1</v>
      </c>
      <c r="D34" s="26">
        <v>25.2</v>
      </c>
      <c r="E34" s="26">
        <v>29.1</v>
      </c>
    </row>
    <row r="35" spans="1:6" ht="15" thickBot="1" x14ac:dyDescent="0.4">
      <c r="A35" s="25" t="s">
        <v>95</v>
      </c>
      <c r="B35" s="26">
        <v>72.8</v>
      </c>
      <c r="C35" s="26">
        <v>1</v>
      </c>
      <c r="D35" s="26">
        <v>70.8</v>
      </c>
      <c r="E35" s="26">
        <v>74.7</v>
      </c>
    </row>
    <row r="36" spans="1:6" ht="15" thickBot="1" x14ac:dyDescent="0.4">
      <c r="A36" s="25" t="s">
        <v>96</v>
      </c>
      <c r="B36" s="26">
        <v>0.1</v>
      </c>
      <c r="C36" s="26">
        <v>0.1</v>
      </c>
      <c r="D36" s="26">
        <v>0.1</v>
      </c>
      <c r="E36" s="26">
        <v>0.3</v>
      </c>
    </row>
    <row r="37" spans="1:6" ht="15" thickBot="1" x14ac:dyDescent="0.4">
      <c r="A37" s="208" t="s">
        <v>104</v>
      </c>
      <c r="B37" s="209"/>
      <c r="C37" s="209"/>
      <c r="D37" s="209"/>
      <c r="E37" s="210"/>
    </row>
    <row r="38" spans="1:6" ht="15" thickBot="1" x14ac:dyDescent="0.4">
      <c r="A38" s="25" t="s">
        <v>94</v>
      </c>
      <c r="B38" s="26">
        <v>33.5</v>
      </c>
      <c r="C38" s="26">
        <v>1</v>
      </c>
      <c r="D38" s="26">
        <v>31.5</v>
      </c>
      <c r="E38" s="26">
        <v>35.5</v>
      </c>
    </row>
    <row r="39" spans="1:6" ht="15" thickBot="1" x14ac:dyDescent="0.4">
      <c r="A39" s="25" t="s">
        <v>95</v>
      </c>
      <c r="B39" s="26">
        <v>66.3</v>
      </c>
      <c r="C39" s="26">
        <v>1</v>
      </c>
      <c r="D39" s="26">
        <v>64.3</v>
      </c>
      <c r="E39" s="26">
        <v>68.3</v>
      </c>
    </row>
    <row r="40" spans="1:6" ht="15" thickBot="1" x14ac:dyDescent="0.4">
      <c r="A40" s="25" t="s">
        <v>96</v>
      </c>
      <c r="B40" s="26">
        <v>0.2</v>
      </c>
      <c r="C40" s="26">
        <v>0.1</v>
      </c>
      <c r="D40" s="26">
        <v>0.1</v>
      </c>
      <c r="E40" s="26">
        <v>0.6</v>
      </c>
    </row>
    <row r="41" spans="1:6" x14ac:dyDescent="0.35">
      <c r="A41" s="29" t="s">
        <v>105</v>
      </c>
      <c r="B41" s="29"/>
      <c r="C41" s="29"/>
      <c r="D41" s="29"/>
      <c r="E41" s="29"/>
    </row>
    <row r="42" spans="1:6" x14ac:dyDescent="0.35">
      <c r="A42" s="30" t="s">
        <v>109</v>
      </c>
      <c r="B42" s="30"/>
      <c r="C42" s="30"/>
      <c r="D42" s="30"/>
      <c r="E42" s="30"/>
    </row>
    <row r="43" spans="1:6" x14ac:dyDescent="0.35">
      <c r="A43" s="211" t="s">
        <v>106</v>
      </c>
      <c r="B43" s="211"/>
      <c r="C43" s="211"/>
      <c r="D43" s="211"/>
      <c r="E43" s="211"/>
      <c r="F43" s="211"/>
    </row>
    <row r="44" spans="1:6" x14ac:dyDescent="0.35">
      <c r="A44" s="30" t="s">
        <v>107</v>
      </c>
      <c r="B44" s="30"/>
      <c r="C44" s="30"/>
      <c r="D44" s="30"/>
      <c r="E44" s="30"/>
    </row>
  </sheetData>
  <mergeCells count="15">
    <mergeCell ref="A37:E37"/>
    <mergeCell ref="A43:F43"/>
    <mergeCell ref="A1:E2"/>
    <mergeCell ref="A13:E13"/>
    <mergeCell ref="A17:E17"/>
    <mergeCell ref="A21:E21"/>
    <mergeCell ref="A25:E25"/>
    <mergeCell ref="A29:E29"/>
    <mergeCell ref="A33:E33"/>
    <mergeCell ref="B3:B4"/>
    <mergeCell ref="C3:C4"/>
    <mergeCell ref="D3:D4"/>
    <mergeCell ref="E3:E4"/>
    <mergeCell ref="A5:E5"/>
    <mergeCell ref="A9:E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workbookViewId="0">
      <selection sqref="A1:Q1"/>
    </sheetView>
  </sheetViews>
  <sheetFormatPr defaultColWidth="11.453125" defaultRowHeight="14.5" x14ac:dyDescent="0.35"/>
  <cols>
    <col min="1" max="1" width="29.453125" customWidth="1"/>
  </cols>
  <sheetData>
    <row r="1" spans="1:17" ht="15" thickBot="1" x14ac:dyDescent="0.4">
      <c r="A1" s="181" t="s">
        <v>120</v>
      </c>
      <c r="B1" s="181"/>
      <c r="C1" s="181"/>
      <c r="D1" s="181"/>
      <c r="E1" s="181"/>
      <c r="F1" s="181"/>
      <c r="G1" s="181"/>
      <c r="H1" s="181"/>
      <c r="I1" s="181"/>
      <c r="J1" s="181"/>
      <c r="K1" s="181"/>
      <c r="L1" s="181"/>
      <c r="M1" s="181"/>
      <c r="N1" s="181"/>
      <c r="O1" s="181"/>
      <c r="P1" s="181"/>
      <c r="Q1" s="181"/>
    </row>
    <row r="2" spans="1:17" ht="15" thickBot="1" x14ac:dyDescent="0.4">
      <c r="A2" s="37" t="s">
        <v>110</v>
      </c>
      <c r="B2" s="186" t="s">
        <v>113</v>
      </c>
      <c r="C2" s="194"/>
      <c r="D2" s="194"/>
      <c r="E2" s="194"/>
      <c r="F2" s="194" t="s">
        <v>114</v>
      </c>
      <c r="G2" s="194"/>
      <c r="H2" s="194"/>
      <c r="I2" s="194"/>
      <c r="J2" s="194" t="s">
        <v>115</v>
      </c>
      <c r="K2" s="194"/>
      <c r="L2" s="194"/>
      <c r="M2" s="194"/>
      <c r="N2" s="194" t="s">
        <v>116</v>
      </c>
      <c r="O2" s="194"/>
      <c r="P2" s="194"/>
      <c r="Q2" s="194"/>
    </row>
    <row r="3" spans="1:17" ht="15" thickBot="1" x14ac:dyDescent="0.4">
      <c r="A3" s="38" t="s">
        <v>94</v>
      </c>
      <c r="B3" s="186"/>
      <c r="C3" s="194"/>
      <c r="D3" s="194"/>
      <c r="E3" s="194"/>
      <c r="F3" s="194"/>
      <c r="G3" s="194"/>
      <c r="H3" s="194"/>
      <c r="I3" s="194"/>
      <c r="J3" s="194"/>
      <c r="K3" s="194"/>
      <c r="L3" s="194"/>
      <c r="M3" s="194"/>
      <c r="N3" s="194"/>
      <c r="O3" s="194"/>
      <c r="P3" s="194"/>
      <c r="Q3" s="194"/>
    </row>
    <row r="4" spans="1:17" ht="15" thickBot="1" x14ac:dyDescent="0.4">
      <c r="A4" s="38" t="s">
        <v>111</v>
      </c>
      <c r="B4" s="186"/>
      <c r="C4" s="194"/>
      <c r="D4" s="194"/>
      <c r="E4" s="194"/>
      <c r="F4" s="194"/>
      <c r="G4" s="194"/>
      <c r="H4" s="194"/>
      <c r="I4" s="194"/>
      <c r="J4" s="194"/>
      <c r="K4" s="194"/>
      <c r="L4" s="194"/>
      <c r="M4" s="194"/>
      <c r="N4" s="194"/>
      <c r="O4" s="194"/>
      <c r="P4" s="194"/>
      <c r="Q4" s="194"/>
    </row>
    <row r="5" spans="1:17" ht="20.149999999999999" customHeight="1" thickBot="1" x14ac:dyDescent="0.4">
      <c r="A5" s="39" t="s">
        <v>112</v>
      </c>
      <c r="B5" s="34" t="s">
        <v>89</v>
      </c>
      <c r="C5" s="32" t="s">
        <v>90</v>
      </c>
      <c r="D5" s="32" t="s">
        <v>91</v>
      </c>
      <c r="E5" s="32" t="s">
        <v>92</v>
      </c>
      <c r="F5" s="32" t="s">
        <v>89</v>
      </c>
      <c r="G5" s="32" t="s">
        <v>90</v>
      </c>
      <c r="H5" s="32" t="s">
        <v>91</v>
      </c>
      <c r="I5" s="32" t="s">
        <v>92</v>
      </c>
      <c r="J5" s="32" t="s">
        <v>89</v>
      </c>
      <c r="K5" s="32" t="s">
        <v>90</v>
      </c>
      <c r="L5" s="32" t="s">
        <v>91</v>
      </c>
      <c r="M5" s="32" t="s">
        <v>92</v>
      </c>
      <c r="N5" s="32" t="s">
        <v>89</v>
      </c>
      <c r="O5" s="32" t="s">
        <v>90</v>
      </c>
      <c r="P5" s="32" t="s">
        <v>91</v>
      </c>
      <c r="Q5" s="32" t="s">
        <v>92</v>
      </c>
    </row>
    <row r="6" spans="1:17" ht="15" thickBot="1" x14ac:dyDescent="0.4">
      <c r="A6" s="225" t="s">
        <v>93</v>
      </c>
      <c r="B6" s="217"/>
      <c r="C6" s="217"/>
      <c r="D6" s="217"/>
      <c r="E6" s="217"/>
      <c r="F6" s="217"/>
      <c r="G6" s="217"/>
      <c r="H6" s="217"/>
      <c r="I6" s="217"/>
      <c r="J6" s="217"/>
      <c r="K6" s="217"/>
      <c r="L6" s="217"/>
      <c r="M6" s="217"/>
      <c r="N6" s="217"/>
      <c r="O6" s="217"/>
      <c r="P6" s="217"/>
      <c r="Q6" s="218"/>
    </row>
    <row r="7" spans="1:17" ht="15" thickBot="1" x14ac:dyDescent="0.4">
      <c r="A7" s="25" t="s">
        <v>94</v>
      </c>
      <c r="B7" s="26">
        <v>0.1</v>
      </c>
      <c r="C7" s="26">
        <v>0.1</v>
      </c>
      <c r="D7" s="26">
        <v>0</v>
      </c>
      <c r="E7" s="26">
        <v>0.3</v>
      </c>
      <c r="F7" s="26">
        <v>0.5</v>
      </c>
      <c r="G7" s="26">
        <v>0.2</v>
      </c>
      <c r="H7" s="26">
        <v>0.2</v>
      </c>
      <c r="I7" s="26">
        <v>1.2</v>
      </c>
      <c r="J7" s="26">
        <v>0.8</v>
      </c>
      <c r="K7" s="26">
        <v>0.2</v>
      </c>
      <c r="L7" s="26">
        <v>0.4</v>
      </c>
      <c r="M7" s="26">
        <v>1.4</v>
      </c>
      <c r="N7" s="26">
        <v>2.6</v>
      </c>
      <c r="O7" s="26">
        <v>0.7</v>
      </c>
      <c r="P7" s="26">
        <v>1.5</v>
      </c>
      <c r="Q7" s="26">
        <v>4.3</v>
      </c>
    </row>
    <row r="8" spans="1:17" ht="15" thickBot="1" x14ac:dyDescent="0.4">
      <c r="A8" s="25" t="s">
        <v>95</v>
      </c>
      <c r="B8" s="26">
        <v>9.3000000000000007</v>
      </c>
      <c r="C8" s="26">
        <v>1</v>
      </c>
      <c r="D8" s="26">
        <v>7.5</v>
      </c>
      <c r="E8" s="26">
        <v>11.5</v>
      </c>
      <c r="F8" s="26">
        <v>11.8</v>
      </c>
      <c r="G8" s="26">
        <v>1.4</v>
      </c>
      <c r="H8" s="26">
        <v>9.3000000000000007</v>
      </c>
      <c r="I8" s="26">
        <v>14.8</v>
      </c>
      <c r="J8" s="26">
        <v>16.899999999999999</v>
      </c>
      <c r="K8" s="26">
        <v>1.7</v>
      </c>
      <c r="L8" s="26">
        <v>13.9</v>
      </c>
      <c r="M8" s="26">
        <v>20.399999999999999</v>
      </c>
      <c r="N8" s="26">
        <v>24.3</v>
      </c>
      <c r="O8" s="26">
        <v>2</v>
      </c>
      <c r="P8" s="26">
        <v>20.6</v>
      </c>
      <c r="Q8" s="26">
        <v>28.4</v>
      </c>
    </row>
    <row r="9" spans="1:17" ht="15" thickBot="1" x14ac:dyDescent="0.4">
      <c r="A9" s="25" t="s">
        <v>96</v>
      </c>
      <c r="B9" s="26">
        <v>90.6</v>
      </c>
      <c r="C9" s="26">
        <v>1</v>
      </c>
      <c r="D9" s="26">
        <v>88.4</v>
      </c>
      <c r="E9" s="26">
        <v>92.4</v>
      </c>
      <c r="F9" s="26">
        <v>87.8</v>
      </c>
      <c r="G9" s="26">
        <v>1.4</v>
      </c>
      <c r="H9" s="26">
        <v>84.7</v>
      </c>
      <c r="I9" s="26">
        <v>90.3</v>
      </c>
      <c r="J9" s="26">
        <v>82.3</v>
      </c>
      <c r="K9" s="26">
        <v>1.7</v>
      </c>
      <c r="L9" s="26">
        <v>78.8</v>
      </c>
      <c r="M9" s="26">
        <v>85.4</v>
      </c>
      <c r="N9" s="26">
        <v>73.2</v>
      </c>
      <c r="O9" s="26">
        <v>2</v>
      </c>
      <c r="P9" s="26">
        <v>69</v>
      </c>
      <c r="Q9" s="26">
        <v>77</v>
      </c>
    </row>
    <row r="10" spans="1:17" ht="15" thickBot="1" x14ac:dyDescent="0.4">
      <c r="A10" s="216" t="s">
        <v>97</v>
      </c>
      <c r="B10" s="217"/>
      <c r="C10" s="217"/>
      <c r="D10" s="217"/>
      <c r="E10" s="217"/>
      <c r="F10" s="217"/>
      <c r="G10" s="217"/>
      <c r="H10" s="217"/>
      <c r="I10" s="217"/>
      <c r="J10" s="217"/>
      <c r="K10" s="217"/>
      <c r="L10" s="217"/>
      <c r="M10" s="217"/>
      <c r="N10" s="217"/>
      <c r="O10" s="217"/>
      <c r="P10" s="217"/>
      <c r="Q10" s="218"/>
    </row>
    <row r="11" spans="1:17" ht="15" thickBot="1" x14ac:dyDescent="0.4">
      <c r="A11" s="25" t="s">
        <v>94</v>
      </c>
      <c r="B11" s="26">
        <v>74.400000000000006</v>
      </c>
      <c r="C11" s="26">
        <v>1.6</v>
      </c>
      <c r="D11" s="26">
        <v>71.2</v>
      </c>
      <c r="E11" s="26">
        <v>77.400000000000006</v>
      </c>
      <c r="F11" s="26">
        <v>67</v>
      </c>
      <c r="G11" s="26">
        <v>2.2000000000000002</v>
      </c>
      <c r="H11" s="26">
        <v>62.6</v>
      </c>
      <c r="I11" s="26">
        <v>71.099999999999994</v>
      </c>
      <c r="J11" s="26">
        <v>56</v>
      </c>
      <c r="K11" s="26">
        <v>2.2999999999999998</v>
      </c>
      <c r="L11" s="26">
        <v>51.5</v>
      </c>
      <c r="M11" s="26">
        <v>60.4</v>
      </c>
      <c r="N11" s="26">
        <v>52.5</v>
      </c>
      <c r="O11" s="26">
        <v>2.2999999999999998</v>
      </c>
      <c r="P11" s="26">
        <v>47.9</v>
      </c>
      <c r="Q11" s="26">
        <v>57.1</v>
      </c>
    </row>
    <row r="12" spans="1:17" ht="15" thickBot="1" x14ac:dyDescent="0.4">
      <c r="A12" s="25" t="s">
        <v>95</v>
      </c>
      <c r="B12" s="26">
        <v>23.4</v>
      </c>
      <c r="C12" s="26">
        <v>1.5</v>
      </c>
      <c r="D12" s="26">
        <v>20.6</v>
      </c>
      <c r="E12" s="26">
        <v>26.5</v>
      </c>
      <c r="F12" s="26">
        <v>29.2</v>
      </c>
      <c r="G12" s="26">
        <v>2.2000000000000002</v>
      </c>
      <c r="H12" s="26">
        <v>25.1</v>
      </c>
      <c r="I12" s="26">
        <v>33.6</v>
      </c>
      <c r="J12" s="26">
        <v>37.700000000000003</v>
      </c>
      <c r="K12" s="26">
        <v>2.2000000000000002</v>
      </c>
      <c r="L12" s="26">
        <v>33.5</v>
      </c>
      <c r="M12" s="26">
        <v>42.1</v>
      </c>
      <c r="N12" s="26">
        <v>41.5</v>
      </c>
      <c r="O12" s="26">
        <v>2.2999999999999998</v>
      </c>
      <c r="P12" s="26">
        <v>37.1</v>
      </c>
      <c r="Q12" s="26">
        <v>46.1</v>
      </c>
    </row>
    <row r="13" spans="1:17" ht="15" thickBot="1" x14ac:dyDescent="0.4">
      <c r="A13" s="25" t="s">
        <v>96</v>
      </c>
      <c r="B13" s="26">
        <v>2.2000000000000002</v>
      </c>
      <c r="C13" s="26">
        <v>0.5</v>
      </c>
      <c r="D13" s="26">
        <v>1.4</v>
      </c>
      <c r="E13" s="26">
        <v>3.4</v>
      </c>
      <c r="F13" s="26">
        <v>3.8</v>
      </c>
      <c r="G13" s="26">
        <v>0.7</v>
      </c>
      <c r="H13" s="26">
        <v>2.7</v>
      </c>
      <c r="I13" s="26">
        <v>5.5</v>
      </c>
      <c r="J13" s="26">
        <v>6.3</v>
      </c>
      <c r="K13" s="26">
        <v>1.1000000000000001</v>
      </c>
      <c r="L13" s="26">
        <v>4.4000000000000004</v>
      </c>
      <c r="M13" s="26">
        <v>8.9</v>
      </c>
      <c r="N13" s="26">
        <v>5.9</v>
      </c>
      <c r="O13" s="26">
        <v>1.2</v>
      </c>
      <c r="P13" s="26">
        <v>4</v>
      </c>
      <c r="Q13" s="26">
        <v>8.6999999999999993</v>
      </c>
    </row>
    <row r="14" spans="1:17" ht="15" thickBot="1" x14ac:dyDescent="0.4">
      <c r="A14" s="216" t="s">
        <v>117</v>
      </c>
      <c r="B14" s="217"/>
      <c r="C14" s="217"/>
      <c r="D14" s="217"/>
      <c r="E14" s="217"/>
      <c r="F14" s="217"/>
      <c r="G14" s="217"/>
      <c r="H14" s="217"/>
      <c r="I14" s="217"/>
      <c r="J14" s="217"/>
      <c r="K14" s="217"/>
      <c r="L14" s="217"/>
      <c r="M14" s="217"/>
      <c r="N14" s="217"/>
      <c r="O14" s="217"/>
      <c r="P14" s="217"/>
      <c r="Q14" s="218"/>
    </row>
    <row r="15" spans="1:17" ht="15" thickBot="1" x14ac:dyDescent="0.4">
      <c r="A15" s="25" t="s">
        <v>94</v>
      </c>
      <c r="B15" s="26">
        <v>32</v>
      </c>
      <c r="C15" s="26">
        <v>1.8</v>
      </c>
      <c r="D15" s="26">
        <v>28.6</v>
      </c>
      <c r="E15" s="26">
        <v>35.5</v>
      </c>
      <c r="F15" s="26">
        <v>40.6</v>
      </c>
      <c r="G15" s="26">
        <v>2.2000000000000002</v>
      </c>
      <c r="H15" s="26">
        <v>36.5</v>
      </c>
      <c r="I15" s="26">
        <v>44.9</v>
      </c>
      <c r="J15" s="26">
        <v>59.5</v>
      </c>
      <c r="K15" s="26">
        <v>2.2999999999999998</v>
      </c>
      <c r="L15" s="26">
        <v>54.8</v>
      </c>
      <c r="M15" s="26">
        <v>63.9</v>
      </c>
      <c r="N15" s="26">
        <v>79.8</v>
      </c>
      <c r="O15" s="26">
        <v>1.9</v>
      </c>
      <c r="P15" s="26">
        <v>75.8</v>
      </c>
      <c r="Q15" s="26">
        <v>83.2</v>
      </c>
    </row>
    <row r="16" spans="1:17" ht="15" thickBot="1" x14ac:dyDescent="0.4">
      <c r="A16" s="25" t="s">
        <v>95</v>
      </c>
      <c r="B16" s="26">
        <v>56.9</v>
      </c>
      <c r="C16" s="26">
        <v>1.9</v>
      </c>
      <c r="D16" s="26">
        <v>53.1</v>
      </c>
      <c r="E16" s="26">
        <v>60.6</v>
      </c>
      <c r="F16" s="26">
        <v>52</v>
      </c>
      <c r="G16" s="26">
        <v>2.2000000000000002</v>
      </c>
      <c r="H16" s="26">
        <v>47.6</v>
      </c>
      <c r="I16" s="26">
        <v>56.3</v>
      </c>
      <c r="J16" s="26">
        <v>37.6</v>
      </c>
      <c r="K16" s="26">
        <v>2.2999999999999998</v>
      </c>
      <c r="L16" s="26">
        <v>33.1</v>
      </c>
      <c r="M16" s="26">
        <v>42.2</v>
      </c>
      <c r="N16" s="26">
        <v>19</v>
      </c>
      <c r="O16" s="26">
        <v>1.9</v>
      </c>
      <c r="P16" s="26">
        <v>15.6</v>
      </c>
      <c r="Q16" s="26">
        <v>22.9</v>
      </c>
    </row>
    <row r="17" spans="1:17" ht="15" thickBot="1" x14ac:dyDescent="0.4">
      <c r="A17" s="25" t="s">
        <v>96</v>
      </c>
      <c r="B17" s="26">
        <v>11.2</v>
      </c>
      <c r="C17" s="26">
        <v>1.1000000000000001</v>
      </c>
      <c r="D17" s="26">
        <v>9.1999999999999993</v>
      </c>
      <c r="E17" s="26">
        <v>13.6</v>
      </c>
      <c r="F17" s="26">
        <v>7.4</v>
      </c>
      <c r="G17" s="26">
        <v>1</v>
      </c>
      <c r="H17" s="26">
        <v>5.6</v>
      </c>
      <c r="I17" s="26">
        <v>9.6999999999999993</v>
      </c>
      <c r="J17" s="26">
        <v>3</v>
      </c>
      <c r="K17" s="26">
        <v>0.7</v>
      </c>
      <c r="L17" s="26">
        <v>1.8</v>
      </c>
      <c r="M17" s="26">
        <v>4.8</v>
      </c>
      <c r="N17" s="26">
        <v>1.3</v>
      </c>
      <c r="O17" s="26">
        <v>0.4</v>
      </c>
      <c r="P17" s="26">
        <v>0.7</v>
      </c>
      <c r="Q17" s="26">
        <v>2.4</v>
      </c>
    </row>
    <row r="18" spans="1:17" ht="15" thickBot="1" x14ac:dyDescent="0.4">
      <c r="A18" s="216" t="s">
        <v>99</v>
      </c>
      <c r="B18" s="217"/>
      <c r="C18" s="217"/>
      <c r="D18" s="217"/>
      <c r="E18" s="217"/>
      <c r="F18" s="217"/>
      <c r="G18" s="217"/>
      <c r="H18" s="217"/>
      <c r="I18" s="217"/>
      <c r="J18" s="217"/>
      <c r="K18" s="217"/>
      <c r="L18" s="217"/>
      <c r="M18" s="217"/>
      <c r="N18" s="217"/>
      <c r="O18" s="217"/>
      <c r="P18" s="217"/>
      <c r="Q18" s="218"/>
    </row>
    <row r="19" spans="1:17" ht="15" thickBot="1" x14ac:dyDescent="0.4">
      <c r="A19" s="25" t="s">
        <v>94</v>
      </c>
      <c r="B19" s="26">
        <v>67.099999999999994</v>
      </c>
      <c r="C19" s="26">
        <v>1.8</v>
      </c>
      <c r="D19" s="26">
        <v>63.5</v>
      </c>
      <c r="E19" s="26">
        <v>70.5</v>
      </c>
      <c r="F19" s="26">
        <v>70.7</v>
      </c>
      <c r="G19" s="26">
        <v>2</v>
      </c>
      <c r="H19" s="26">
        <v>66.599999999999994</v>
      </c>
      <c r="I19" s="26">
        <v>74.5</v>
      </c>
      <c r="J19" s="26">
        <v>70.8</v>
      </c>
      <c r="K19" s="26">
        <v>2.2000000000000002</v>
      </c>
      <c r="L19" s="26">
        <v>66.400000000000006</v>
      </c>
      <c r="M19" s="26">
        <v>74.8</v>
      </c>
      <c r="N19" s="26">
        <v>71.5</v>
      </c>
      <c r="O19" s="26">
        <v>2.2000000000000002</v>
      </c>
      <c r="P19" s="26">
        <v>67.099999999999994</v>
      </c>
      <c r="Q19" s="26">
        <v>75.599999999999994</v>
      </c>
    </row>
    <row r="20" spans="1:17" ht="15" thickBot="1" x14ac:dyDescent="0.4">
      <c r="A20" s="25" t="s">
        <v>95</v>
      </c>
      <c r="B20" s="26">
        <v>32.1</v>
      </c>
      <c r="C20" s="26">
        <v>1.8</v>
      </c>
      <c r="D20" s="26">
        <v>28.6</v>
      </c>
      <c r="E20" s="26">
        <v>35.700000000000003</v>
      </c>
      <c r="F20" s="26">
        <v>28.7</v>
      </c>
      <c r="G20" s="26">
        <v>2</v>
      </c>
      <c r="H20" s="26">
        <v>24.9</v>
      </c>
      <c r="I20" s="26">
        <v>32.700000000000003</v>
      </c>
      <c r="J20" s="26">
        <v>27.5</v>
      </c>
      <c r="K20" s="26">
        <v>2.1</v>
      </c>
      <c r="L20" s="26">
        <v>23.5</v>
      </c>
      <c r="M20" s="26">
        <v>31.9</v>
      </c>
      <c r="N20" s="26">
        <v>27</v>
      </c>
      <c r="O20" s="26">
        <v>2.1</v>
      </c>
      <c r="P20" s="26">
        <v>23.1</v>
      </c>
      <c r="Q20" s="26">
        <v>31.4</v>
      </c>
    </row>
    <row r="21" spans="1:17" ht="15" thickBot="1" x14ac:dyDescent="0.4">
      <c r="A21" s="25" t="s">
        <v>96</v>
      </c>
      <c r="B21" s="26">
        <v>0.8</v>
      </c>
      <c r="C21" s="26">
        <v>0.2</v>
      </c>
      <c r="D21" s="26">
        <v>0.5</v>
      </c>
      <c r="E21" s="26">
        <v>1.4</v>
      </c>
      <c r="F21" s="26">
        <v>0.7</v>
      </c>
      <c r="G21" s="26">
        <v>0.2</v>
      </c>
      <c r="H21" s="26">
        <v>0.4</v>
      </c>
      <c r="I21" s="26">
        <v>1.2</v>
      </c>
      <c r="J21" s="26">
        <v>1.7</v>
      </c>
      <c r="K21" s="26">
        <v>0.5</v>
      </c>
      <c r="L21" s="26">
        <v>0.9</v>
      </c>
      <c r="M21" s="26">
        <v>3.2</v>
      </c>
      <c r="N21" s="26">
        <v>1.5</v>
      </c>
      <c r="O21" s="26">
        <v>0.6</v>
      </c>
      <c r="P21" s="26">
        <v>0.6</v>
      </c>
      <c r="Q21" s="26">
        <v>3.3</v>
      </c>
    </row>
    <row r="22" spans="1:17" ht="15" thickBot="1" x14ac:dyDescent="0.4">
      <c r="A22" s="216" t="s">
        <v>118</v>
      </c>
      <c r="B22" s="217"/>
      <c r="C22" s="217"/>
      <c r="D22" s="217"/>
      <c r="E22" s="217"/>
      <c r="F22" s="217"/>
      <c r="G22" s="217"/>
      <c r="H22" s="217"/>
      <c r="I22" s="217"/>
      <c r="J22" s="217"/>
      <c r="K22" s="217"/>
      <c r="L22" s="217"/>
      <c r="M22" s="217"/>
      <c r="N22" s="217"/>
      <c r="O22" s="217"/>
      <c r="P22" s="217"/>
      <c r="Q22" s="218"/>
    </row>
    <row r="23" spans="1:17" ht="15" thickBot="1" x14ac:dyDescent="0.4">
      <c r="A23" s="25" t="s">
        <v>94</v>
      </c>
      <c r="B23" s="26">
        <v>31.4</v>
      </c>
      <c r="C23" s="26">
        <v>1.8</v>
      </c>
      <c r="D23" s="26">
        <v>27.9</v>
      </c>
      <c r="E23" s="26">
        <v>35.1</v>
      </c>
      <c r="F23" s="26">
        <v>38.200000000000003</v>
      </c>
      <c r="G23" s="26">
        <v>2.1</v>
      </c>
      <c r="H23" s="26">
        <v>34.1</v>
      </c>
      <c r="I23" s="26">
        <v>42.4</v>
      </c>
      <c r="J23" s="26">
        <v>51.5</v>
      </c>
      <c r="K23" s="26">
        <v>2.2999999999999998</v>
      </c>
      <c r="L23" s="26">
        <v>47</v>
      </c>
      <c r="M23" s="26">
        <v>56</v>
      </c>
      <c r="N23" s="26">
        <v>50.5</v>
      </c>
      <c r="O23" s="26">
        <v>2.2999999999999998</v>
      </c>
      <c r="P23" s="26">
        <v>46</v>
      </c>
      <c r="Q23" s="26">
        <v>55.1</v>
      </c>
    </row>
    <row r="24" spans="1:17" ht="15" thickBot="1" x14ac:dyDescent="0.4">
      <c r="A24" s="25" t="s">
        <v>95</v>
      </c>
      <c r="B24" s="26">
        <v>63.9</v>
      </c>
      <c r="C24" s="26">
        <v>1.9</v>
      </c>
      <c r="D24" s="26">
        <v>60.1</v>
      </c>
      <c r="E24" s="26">
        <v>67.5</v>
      </c>
      <c r="F24" s="26">
        <v>57.4</v>
      </c>
      <c r="G24" s="26">
        <v>2.2000000000000002</v>
      </c>
      <c r="H24" s="26">
        <v>53.1</v>
      </c>
      <c r="I24" s="26">
        <v>61.6</v>
      </c>
      <c r="J24" s="26">
        <v>45.3</v>
      </c>
      <c r="K24" s="26">
        <v>2.2999999999999998</v>
      </c>
      <c r="L24" s="26">
        <v>40.799999999999997</v>
      </c>
      <c r="M24" s="26">
        <v>49.8</v>
      </c>
      <c r="N24" s="26">
        <v>43.7</v>
      </c>
      <c r="O24" s="26">
        <v>2.2999999999999998</v>
      </c>
      <c r="P24" s="26">
        <v>39.200000000000003</v>
      </c>
      <c r="Q24" s="26">
        <v>48.2</v>
      </c>
    </row>
    <row r="25" spans="1:17" ht="15" thickBot="1" x14ac:dyDescent="0.4">
      <c r="A25" s="25" t="s">
        <v>96</v>
      </c>
      <c r="B25" s="26">
        <v>4.7</v>
      </c>
      <c r="C25" s="26">
        <v>0.8</v>
      </c>
      <c r="D25" s="26">
        <v>3.4</v>
      </c>
      <c r="E25" s="26">
        <v>6.6</v>
      </c>
      <c r="F25" s="26">
        <v>4.4000000000000004</v>
      </c>
      <c r="G25" s="26">
        <v>0.9</v>
      </c>
      <c r="H25" s="26">
        <v>2.9</v>
      </c>
      <c r="I25" s="26">
        <v>6.7</v>
      </c>
      <c r="J25" s="26">
        <v>3.3</v>
      </c>
      <c r="K25" s="26">
        <v>0.8</v>
      </c>
      <c r="L25" s="26">
        <v>2</v>
      </c>
      <c r="M25" s="26">
        <v>5.3</v>
      </c>
      <c r="N25" s="26">
        <v>5.8</v>
      </c>
      <c r="O25" s="26">
        <v>1</v>
      </c>
      <c r="P25" s="26">
        <v>4.0999999999999996</v>
      </c>
      <c r="Q25" s="26">
        <v>8.1</v>
      </c>
    </row>
    <row r="26" spans="1:17" ht="15" thickBot="1" x14ac:dyDescent="0.4">
      <c r="A26" s="219" t="s">
        <v>101</v>
      </c>
      <c r="B26" s="220"/>
      <c r="C26" s="220"/>
      <c r="D26" s="220"/>
      <c r="E26" s="220"/>
      <c r="F26" s="220"/>
      <c r="G26" s="220"/>
      <c r="H26" s="220"/>
      <c r="I26" s="220"/>
      <c r="J26" s="220"/>
      <c r="K26" s="220"/>
      <c r="L26" s="220"/>
      <c r="M26" s="220"/>
      <c r="N26" s="220"/>
      <c r="O26" s="220"/>
      <c r="P26" s="220"/>
      <c r="Q26" s="221"/>
    </row>
    <row r="27" spans="1:17" ht="15" thickBot="1" x14ac:dyDescent="0.4">
      <c r="A27" s="25" t="s">
        <v>94</v>
      </c>
      <c r="B27" s="26">
        <v>46.1</v>
      </c>
      <c r="C27" s="26">
        <v>2</v>
      </c>
      <c r="D27" s="26">
        <v>42.3</v>
      </c>
      <c r="E27" s="26">
        <v>50</v>
      </c>
      <c r="F27" s="26">
        <v>37.1</v>
      </c>
      <c r="G27" s="26">
        <v>2.1</v>
      </c>
      <c r="H27" s="26">
        <v>33.1</v>
      </c>
      <c r="I27" s="26">
        <v>41.4</v>
      </c>
      <c r="J27" s="26">
        <v>41.1</v>
      </c>
      <c r="K27" s="26">
        <v>2.2000000000000002</v>
      </c>
      <c r="L27" s="26">
        <v>36.799999999999997</v>
      </c>
      <c r="M27" s="26">
        <v>45.6</v>
      </c>
      <c r="N27" s="26">
        <v>54.6</v>
      </c>
      <c r="O27" s="26">
        <v>2.2999999999999998</v>
      </c>
      <c r="P27" s="26">
        <v>49.9</v>
      </c>
      <c r="Q27" s="26">
        <v>59.1</v>
      </c>
    </row>
    <row r="28" spans="1:17" ht="15" thickBot="1" x14ac:dyDescent="0.4">
      <c r="A28" s="25" t="s">
        <v>95</v>
      </c>
      <c r="B28" s="26">
        <v>52.1</v>
      </c>
      <c r="C28" s="26">
        <v>2</v>
      </c>
      <c r="D28" s="26">
        <v>48.2</v>
      </c>
      <c r="E28" s="26">
        <v>56</v>
      </c>
      <c r="F28" s="26">
        <v>59.2</v>
      </c>
      <c r="G28" s="26">
        <v>2.2000000000000002</v>
      </c>
      <c r="H28" s="26">
        <v>54.9</v>
      </c>
      <c r="I28" s="26">
        <v>63.4</v>
      </c>
      <c r="J28" s="26">
        <v>54.3</v>
      </c>
      <c r="K28" s="26">
        <v>2.2999999999999998</v>
      </c>
      <c r="L28" s="26">
        <v>49.8</v>
      </c>
      <c r="M28" s="26">
        <v>58.8</v>
      </c>
      <c r="N28" s="26">
        <v>42.5</v>
      </c>
      <c r="O28" s="26">
        <v>2.2999999999999998</v>
      </c>
      <c r="P28" s="26">
        <v>38</v>
      </c>
      <c r="Q28" s="26">
        <v>47.1</v>
      </c>
    </row>
    <row r="29" spans="1:17" ht="15" thickBot="1" x14ac:dyDescent="0.4">
      <c r="A29" s="25" t="s">
        <v>96</v>
      </c>
      <c r="B29" s="26">
        <v>1.8</v>
      </c>
      <c r="C29" s="26">
        <v>0.6</v>
      </c>
      <c r="D29" s="26">
        <v>1</v>
      </c>
      <c r="E29" s="26">
        <v>3.2</v>
      </c>
      <c r="F29" s="26">
        <v>3.6</v>
      </c>
      <c r="G29" s="26">
        <v>0.9</v>
      </c>
      <c r="H29" s="26">
        <v>2.2000000000000002</v>
      </c>
      <c r="I29" s="26">
        <v>6</v>
      </c>
      <c r="J29" s="26">
        <v>4.5999999999999996</v>
      </c>
      <c r="K29" s="26">
        <v>1.2</v>
      </c>
      <c r="L29" s="26">
        <v>2.7</v>
      </c>
      <c r="M29" s="26">
        <v>7.7</v>
      </c>
      <c r="N29" s="26">
        <v>3</v>
      </c>
      <c r="O29" s="26">
        <v>0.7</v>
      </c>
      <c r="P29" s="26">
        <v>1.9</v>
      </c>
      <c r="Q29" s="26">
        <v>4.5999999999999996</v>
      </c>
    </row>
    <row r="30" spans="1:17" ht="15" thickBot="1" x14ac:dyDescent="0.4">
      <c r="A30" s="222" t="s">
        <v>102</v>
      </c>
      <c r="B30" s="223"/>
      <c r="C30" s="223"/>
      <c r="D30" s="223"/>
      <c r="E30" s="223"/>
      <c r="F30" s="223"/>
      <c r="G30" s="223"/>
      <c r="H30" s="223"/>
      <c r="I30" s="223"/>
      <c r="J30" s="223"/>
      <c r="K30" s="223"/>
      <c r="L30" s="223"/>
      <c r="M30" s="223"/>
      <c r="N30" s="223"/>
      <c r="O30" s="223"/>
      <c r="P30" s="223"/>
      <c r="Q30" s="224"/>
    </row>
    <row r="31" spans="1:17" ht="15" thickBot="1" x14ac:dyDescent="0.4">
      <c r="A31" s="25" t="s">
        <v>94</v>
      </c>
      <c r="B31" s="26">
        <v>67.2</v>
      </c>
      <c r="C31" s="26">
        <v>1.8</v>
      </c>
      <c r="D31" s="26">
        <v>63.5</v>
      </c>
      <c r="E31" s="26">
        <v>70.7</v>
      </c>
      <c r="F31" s="26">
        <v>68.5</v>
      </c>
      <c r="G31" s="26">
        <v>2</v>
      </c>
      <c r="H31" s="26">
        <v>64.5</v>
      </c>
      <c r="I31" s="26">
        <v>72.3</v>
      </c>
      <c r="J31" s="26">
        <v>69.5</v>
      </c>
      <c r="K31" s="26">
        <v>2.1</v>
      </c>
      <c r="L31" s="26">
        <v>65.3</v>
      </c>
      <c r="M31" s="26">
        <v>73.5</v>
      </c>
      <c r="N31" s="26">
        <v>75</v>
      </c>
      <c r="O31" s="26">
        <v>2</v>
      </c>
      <c r="P31" s="26">
        <v>70.900000000000006</v>
      </c>
      <c r="Q31" s="26">
        <v>78.8</v>
      </c>
    </row>
    <row r="32" spans="1:17" ht="15" thickBot="1" x14ac:dyDescent="0.4">
      <c r="A32" s="25" t="s">
        <v>95</v>
      </c>
      <c r="B32" s="26">
        <v>31.2</v>
      </c>
      <c r="C32" s="26">
        <v>1.8</v>
      </c>
      <c r="D32" s="26">
        <v>27.7</v>
      </c>
      <c r="E32" s="26">
        <v>34.9</v>
      </c>
      <c r="F32" s="26">
        <v>28.6</v>
      </c>
      <c r="G32" s="26">
        <v>1.9</v>
      </c>
      <c r="H32" s="26">
        <v>25</v>
      </c>
      <c r="I32" s="26">
        <v>32.5</v>
      </c>
      <c r="J32" s="26">
        <v>26.3</v>
      </c>
      <c r="K32" s="26">
        <v>1.9</v>
      </c>
      <c r="L32" s="26">
        <v>22.7</v>
      </c>
      <c r="M32" s="26">
        <v>30.3</v>
      </c>
      <c r="N32" s="26">
        <v>22.7</v>
      </c>
      <c r="O32" s="26">
        <v>1.9</v>
      </c>
      <c r="P32" s="26">
        <v>19.100000000000001</v>
      </c>
      <c r="Q32" s="26">
        <v>26.7</v>
      </c>
    </row>
    <row r="33" spans="1:17" ht="15" thickBot="1" x14ac:dyDescent="0.4">
      <c r="A33" s="25" t="s">
        <v>96</v>
      </c>
      <c r="B33" s="26">
        <v>1.6</v>
      </c>
      <c r="C33" s="26">
        <v>0.5</v>
      </c>
      <c r="D33" s="26">
        <v>0.9</v>
      </c>
      <c r="E33" s="26">
        <v>2.8</v>
      </c>
      <c r="F33" s="26">
        <v>2.9</v>
      </c>
      <c r="G33" s="26">
        <v>0.7</v>
      </c>
      <c r="H33" s="26">
        <v>1.8</v>
      </c>
      <c r="I33" s="26">
        <v>4.5</v>
      </c>
      <c r="J33" s="26">
        <v>4.0999999999999996</v>
      </c>
      <c r="K33" s="26">
        <v>1.1000000000000001</v>
      </c>
      <c r="L33" s="26">
        <v>2.5</v>
      </c>
      <c r="M33" s="26">
        <v>6.9</v>
      </c>
      <c r="N33" s="26">
        <v>2.2999999999999998</v>
      </c>
      <c r="O33" s="26">
        <v>0.6</v>
      </c>
      <c r="P33" s="26">
        <v>1.3</v>
      </c>
      <c r="Q33" s="26">
        <v>3.8</v>
      </c>
    </row>
    <row r="34" spans="1:17" ht="15" thickBot="1" x14ac:dyDescent="0.4">
      <c r="A34" s="219" t="s">
        <v>103</v>
      </c>
      <c r="B34" s="220"/>
      <c r="C34" s="220"/>
      <c r="D34" s="220"/>
      <c r="E34" s="220"/>
      <c r="F34" s="220"/>
      <c r="G34" s="220"/>
      <c r="H34" s="220"/>
      <c r="I34" s="220"/>
      <c r="J34" s="220"/>
      <c r="K34" s="220"/>
      <c r="L34" s="220"/>
      <c r="M34" s="220"/>
      <c r="N34" s="220"/>
      <c r="O34" s="220"/>
      <c r="P34" s="220"/>
      <c r="Q34" s="221"/>
    </row>
    <row r="35" spans="1:17" ht="15" thickBot="1" x14ac:dyDescent="0.4">
      <c r="A35" s="25" t="s">
        <v>94</v>
      </c>
      <c r="B35" s="26">
        <v>7.4</v>
      </c>
      <c r="C35" s="26">
        <v>1</v>
      </c>
      <c r="D35" s="26">
        <v>5.7</v>
      </c>
      <c r="E35" s="26">
        <v>9.6</v>
      </c>
      <c r="F35" s="26">
        <v>15.8</v>
      </c>
      <c r="G35" s="26">
        <v>1.6</v>
      </c>
      <c r="H35" s="26">
        <v>12.9</v>
      </c>
      <c r="I35" s="26">
        <v>19.2</v>
      </c>
      <c r="J35" s="26">
        <v>33.799999999999997</v>
      </c>
      <c r="K35" s="26">
        <v>2.2000000000000002</v>
      </c>
      <c r="L35" s="26">
        <v>29.5</v>
      </c>
      <c r="M35" s="26">
        <v>38.299999999999997</v>
      </c>
      <c r="N35" s="26">
        <v>60.1</v>
      </c>
      <c r="O35" s="26">
        <v>2.2999999999999998</v>
      </c>
      <c r="P35" s="26">
        <v>55.7</v>
      </c>
      <c r="Q35" s="26">
        <v>64.5</v>
      </c>
    </row>
    <row r="36" spans="1:17" ht="15" thickBot="1" x14ac:dyDescent="0.4">
      <c r="A36" s="25" t="s">
        <v>95</v>
      </c>
      <c r="B36" s="26">
        <v>92.4</v>
      </c>
      <c r="C36" s="26">
        <v>1</v>
      </c>
      <c r="D36" s="26">
        <v>90.2</v>
      </c>
      <c r="E36" s="26">
        <v>94.1</v>
      </c>
      <c r="F36" s="26">
        <v>84</v>
      </c>
      <c r="G36" s="26">
        <v>1.6</v>
      </c>
      <c r="H36" s="26">
        <v>80.599999999999994</v>
      </c>
      <c r="I36" s="26">
        <v>86.9</v>
      </c>
      <c r="J36" s="26">
        <v>66.099999999999994</v>
      </c>
      <c r="K36" s="26">
        <v>2.2000000000000002</v>
      </c>
      <c r="L36" s="26">
        <v>61.6</v>
      </c>
      <c r="M36" s="26">
        <v>70.3</v>
      </c>
      <c r="N36" s="26">
        <v>39.9</v>
      </c>
      <c r="O36" s="26">
        <v>2.2999999999999998</v>
      </c>
      <c r="P36" s="26">
        <v>35.5</v>
      </c>
      <c r="Q36" s="26">
        <v>44.3</v>
      </c>
    </row>
    <row r="37" spans="1:17" ht="15" thickBot="1" x14ac:dyDescent="0.4">
      <c r="A37" s="25" t="s">
        <v>96</v>
      </c>
      <c r="B37" s="26">
        <v>0.2</v>
      </c>
      <c r="C37" s="26">
        <v>0.1</v>
      </c>
      <c r="D37" s="26">
        <v>0.1</v>
      </c>
      <c r="E37" s="26">
        <v>0.5</v>
      </c>
      <c r="F37" s="26">
        <v>0.2</v>
      </c>
      <c r="G37" s="26">
        <v>0.1</v>
      </c>
      <c r="H37" s="26">
        <v>0.1</v>
      </c>
      <c r="I37" s="26">
        <v>0.8</v>
      </c>
      <c r="J37" s="26">
        <v>0.1</v>
      </c>
      <c r="K37" s="26">
        <v>0.1</v>
      </c>
      <c r="L37" s="26">
        <v>0</v>
      </c>
      <c r="M37" s="26">
        <v>0.8</v>
      </c>
      <c r="N37" s="26">
        <v>0</v>
      </c>
      <c r="O37" s="26">
        <v>0</v>
      </c>
      <c r="P37" s="26">
        <v>0</v>
      </c>
      <c r="Q37" s="26">
        <v>0</v>
      </c>
    </row>
    <row r="38" spans="1:17" ht="15" thickBot="1" x14ac:dyDescent="0.4">
      <c r="A38" s="213" t="s">
        <v>104</v>
      </c>
      <c r="B38" s="214"/>
      <c r="C38" s="214"/>
      <c r="D38" s="214"/>
      <c r="E38" s="214"/>
      <c r="F38" s="214"/>
      <c r="G38" s="214"/>
      <c r="H38" s="214"/>
      <c r="I38" s="214"/>
      <c r="J38" s="214"/>
      <c r="K38" s="214"/>
      <c r="L38" s="214"/>
      <c r="M38" s="214"/>
      <c r="N38" s="214"/>
      <c r="O38" s="214"/>
      <c r="P38" s="214"/>
      <c r="Q38" s="215"/>
    </row>
    <row r="39" spans="1:17" ht="15" thickBot="1" x14ac:dyDescent="0.4">
      <c r="A39" s="25" t="s">
        <v>94</v>
      </c>
      <c r="B39" s="26">
        <v>35.700000000000003</v>
      </c>
      <c r="C39" s="26">
        <v>1.8</v>
      </c>
      <c r="D39" s="26">
        <v>32.200000000000003</v>
      </c>
      <c r="E39" s="26">
        <v>39.4</v>
      </c>
      <c r="F39" s="26">
        <v>33</v>
      </c>
      <c r="G39" s="26">
        <v>2.1</v>
      </c>
      <c r="H39" s="26">
        <v>28.9</v>
      </c>
      <c r="I39" s="26">
        <v>37.299999999999997</v>
      </c>
      <c r="J39" s="26">
        <v>30</v>
      </c>
      <c r="K39" s="26">
        <v>2</v>
      </c>
      <c r="L39" s="26">
        <v>26.2</v>
      </c>
      <c r="M39" s="26">
        <v>34.1</v>
      </c>
      <c r="N39" s="26">
        <v>34.200000000000003</v>
      </c>
      <c r="O39" s="26">
        <v>2.2000000000000002</v>
      </c>
      <c r="P39" s="26">
        <v>30</v>
      </c>
      <c r="Q39" s="26">
        <v>38.6</v>
      </c>
    </row>
    <row r="40" spans="1:17" ht="15" thickBot="1" x14ac:dyDescent="0.4">
      <c r="A40" s="25" t="s">
        <v>95</v>
      </c>
      <c r="B40" s="26">
        <v>64.099999999999994</v>
      </c>
      <c r="C40" s="26">
        <v>1.8</v>
      </c>
      <c r="D40" s="26">
        <v>60.4</v>
      </c>
      <c r="E40" s="26">
        <v>67.599999999999994</v>
      </c>
      <c r="F40" s="26">
        <v>66.5</v>
      </c>
      <c r="G40" s="26">
        <v>2.1</v>
      </c>
      <c r="H40" s="26">
        <v>62.2</v>
      </c>
      <c r="I40" s="26">
        <v>70.5</v>
      </c>
      <c r="J40" s="26">
        <v>69.8</v>
      </c>
      <c r="K40" s="26">
        <v>2</v>
      </c>
      <c r="L40" s="26">
        <v>65.7</v>
      </c>
      <c r="M40" s="26">
        <v>73.599999999999994</v>
      </c>
      <c r="N40" s="26">
        <v>65.7</v>
      </c>
      <c r="O40" s="26">
        <v>2.2000000000000002</v>
      </c>
      <c r="P40" s="26">
        <v>61.3</v>
      </c>
      <c r="Q40" s="26">
        <v>69.900000000000006</v>
      </c>
    </row>
    <row r="41" spans="1:17" ht="15" thickBot="1" x14ac:dyDescent="0.4">
      <c r="A41" s="25" t="s">
        <v>96</v>
      </c>
      <c r="B41" s="26">
        <v>0.2</v>
      </c>
      <c r="C41" s="26">
        <v>0.1</v>
      </c>
      <c r="D41" s="26">
        <v>0.1</v>
      </c>
      <c r="E41" s="26">
        <v>0.4</v>
      </c>
      <c r="F41" s="26">
        <v>0.5</v>
      </c>
      <c r="G41" s="26">
        <v>0.4</v>
      </c>
      <c r="H41" s="26">
        <v>0.1</v>
      </c>
      <c r="I41" s="26">
        <v>2.5</v>
      </c>
      <c r="J41" s="26">
        <v>0.2</v>
      </c>
      <c r="K41" s="26">
        <v>0.1</v>
      </c>
      <c r="L41" s="26">
        <v>0</v>
      </c>
      <c r="M41" s="26">
        <v>0.6</v>
      </c>
      <c r="N41" s="26">
        <v>0.1</v>
      </c>
      <c r="O41" s="26">
        <v>0.1</v>
      </c>
      <c r="P41" s="26">
        <v>0</v>
      </c>
      <c r="Q41" s="26">
        <v>0.5</v>
      </c>
    </row>
    <row r="42" spans="1:17" x14ac:dyDescent="0.35">
      <c r="A42" s="190" t="s">
        <v>119</v>
      </c>
      <c r="B42" s="190"/>
      <c r="C42" s="190"/>
      <c r="D42" s="190"/>
      <c r="E42" s="190"/>
      <c r="F42" s="190"/>
      <c r="G42" s="190"/>
      <c r="H42" s="190"/>
      <c r="I42" s="190"/>
      <c r="J42" s="190"/>
      <c r="K42" s="190"/>
      <c r="L42" s="190"/>
      <c r="M42" s="190"/>
      <c r="N42" s="190"/>
      <c r="O42" s="190"/>
      <c r="P42" s="190"/>
      <c r="Q42" s="190"/>
    </row>
    <row r="43" spans="1:17" x14ac:dyDescent="0.35">
      <c r="A43" s="191"/>
      <c r="B43" s="191"/>
      <c r="C43" s="191"/>
      <c r="D43" s="191"/>
      <c r="E43" s="191"/>
      <c r="F43" s="191"/>
      <c r="G43" s="191"/>
      <c r="H43" s="191"/>
      <c r="I43" s="191"/>
      <c r="J43" s="191"/>
      <c r="K43" s="191"/>
      <c r="L43" s="191"/>
      <c r="M43" s="191"/>
      <c r="N43" s="191"/>
      <c r="O43" s="191"/>
      <c r="P43" s="191"/>
      <c r="Q43" s="191"/>
    </row>
  </sheetData>
  <mergeCells count="15">
    <mergeCell ref="A38:Q38"/>
    <mergeCell ref="A1:Q1"/>
    <mergeCell ref="A42:Q43"/>
    <mergeCell ref="A14:Q14"/>
    <mergeCell ref="A18:Q18"/>
    <mergeCell ref="A22:Q22"/>
    <mergeCell ref="A26:Q26"/>
    <mergeCell ref="A30:Q30"/>
    <mergeCell ref="A34:Q34"/>
    <mergeCell ref="B2:E4"/>
    <mergeCell ref="F2:I4"/>
    <mergeCell ref="J2:M4"/>
    <mergeCell ref="N2:Q4"/>
    <mergeCell ref="A6:Q6"/>
    <mergeCell ref="A10:Q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2"/>
    </sheetView>
  </sheetViews>
  <sheetFormatPr defaultColWidth="11.453125" defaultRowHeight="14.5" x14ac:dyDescent="0.35"/>
  <cols>
    <col min="1" max="1" width="22.1796875" customWidth="1"/>
  </cols>
  <sheetData>
    <row r="1" spans="1:9" x14ac:dyDescent="0.35">
      <c r="A1" s="173" t="s">
        <v>121</v>
      </c>
      <c r="B1" s="173"/>
      <c r="C1" s="173"/>
      <c r="D1" s="173"/>
      <c r="E1" s="173"/>
      <c r="F1" s="173"/>
      <c r="G1" s="173"/>
      <c r="H1" s="173"/>
      <c r="I1" s="173"/>
    </row>
    <row r="2" spans="1:9" ht="15" thickBot="1" x14ac:dyDescent="0.4">
      <c r="A2" s="189"/>
      <c r="B2" s="189"/>
      <c r="C2" s="189"/>
      <c r="D2" s="189"/>
      <c r="E2" s="189"/>
      <c r="F2" s="189"/>
      <c r="G2" s="189"/>
      <c r="H2" s="189"/>
      <c r="I2" s="189"/>
    </row>
    <row r="3" spans="1:9" ht="24" customHeight="1" x14ac:dyDescent="0.35">
      <c r="A3" s="40" t="s">
        <v>87</v>
      </c>
      <c r="B3" s="226" t="s">
        <v>124</v>
      </c>
      <c r="C3" s="227"/>
      <c r="D3" s="227"/>
      <c r="E3" s="228"/>
      <c r="F3" s="226" t="s">
        <v>125</v>
      </c>
      <c r="G3" s="227"/>
      <c r="H3" s="227"/>
      <c r="I3" s="228"/>
    </row>
    <row r="4" spans="1:9" ht="15" customHeight="1" thickBot="1" x14ac:dyDescent="0.4">
      <c r="A4" s="41" t="s">
        <v>122</v>
      </c>
      <c r="B4" s="229"/>
      <c r="C4" s="230"/>
      <c r="D4" s="230"/>
      <c r="E4" s="231"/>
      <c r="F4" s="229"/>
      <c r="G4" s="230"/>
      <c r="H4" s="230"/>
      <c r="I4" s="231"/>
    </row>
    <row r="5" spans="1:9" ht="20.149999999999999" customHeight="1" thickBot="1" x14ac:dyDescent="0.4">
      <c r="A5" s="42" t="s">
        <v>123</v>
      </c>
      <c r="B5" s="43" t="s">
        <v>89</v>
      </c>
      <c r="C5" s="43" t="s">
        <v>90</v>
      </c>
      <c r="D5" s="43" t="s">
        <v>91</v>
      </c>
      <c r="E5" s="43" t="s">
        <v>92</v>
      </c>
      <c r="F5" s="43" t="s">
        <v>89</v>
      </c>
      <c r="G5" s="43" t="s">
        <v>90</v>
      </c>
      <c r="H5" s="43" t="s">
        <v>91</v>
      </c>
      <c r="I5" s="43" t="s">
        <v>92</v>
      </c>
    </row>
    <row r="6" spans="1:9" ht="15" thickBot="1" x14ac:dyDescent="0.4">
      <c r="A6" s="222" t="s">
        <v>93</v>
      </c>
      <c r="B6" s="223"/>
      <c r="C6" s="223"/>
      <c r="D6" s="223"/>
      <c r="E6" s="223"/>
      <c r="F6" s="223"/>
      <c r="G6" s="223"/>
      <c r="H6" s="223"/>
      <c r="I6" s="224"/>
    </row>
    <row r="7" spans="1:9" ht="15" thickBot="1" x14ac:dyDescent="0.4">
      <c r="A7" s="25" t="s">
        <v>94</v>
      </c>
      <c r="B7" s="26">
        <v>0.7</v>
      </c>
      <c r="C7" s="26">
        <v>0.2</v>
      </c>
      <c r="D7" s="26">
        <v>0.4</v>
      </c>
      <c r="E7" s="26">
        <v>1.1000000000000001</v>
      </c>
      <c r="F7" s="26">
        <v>1.1000000000000001</v>
      </c>
      <c r="G7" s="26">
        <v>0.3</v>
      </c>
      <c r="H7" s="26">
        <v>0.6</v>
      </c>
      <c r="I7" s="26">
        <v>1.9</v>
      </c>
    </row>
    <row r="8" spans="1:9" ht="15" thickBot="1" x14ac:dyDescent="0.4">
      <c r="A8" s="25" t="s">
        <v>95</v>
      </c>
      <c r="B8" s="26">
        <v>13.8</v>
      </c>
      <c r="C8" s="26">
        <v>1</v>
      </c>
      <c r="D8" s="26">
        <v>11.9</v>
      </c>
      <c r="E8" s="26">
        <v>16</v>
      </c>
      <c r="F8" s="26">
        <v>16.100000000000001</v>
      </c>
      <c r="G8" s="26">
        <v>1.1000000000000001</v>
      </c>
      <c r="H8" s="26">
        <v>14.1</v>
      </c>
      <c r="I8" s="26">
        <v>18.399999999999999</v>
      </c>
    </row>
    <row r="9" spans="1:9" ht="15" thickBot="1" x14ac:dyDescent="0.4">
      <c r="A9" s="25" t="s">
        <v>96</v>
      </c>
      <c r="B9" s="26">
        <v>85.5</v>
      </c>
      <c r="C9" s="26">
        <v>1.1000000000000001</v>
      </c>
      <c r="D9" s="26">
        <v>83.3</v>
      </c>
      <c r="E9" s="26">
        <v>87.5</v>
      </c>
      <c r="F9" s="26">
        <v>82.8</v>
      </c>
      <c r="G9" s="26">
        <v>1.1000000000000001</v>
      </c>
      <c r="H9" s="26">
        <v>80.5</v>
      </c>
      <c r="I9" s="26">
        <v>84.9</v>
      </c>
    </row>
    <row r="10" spans="1:9" ht="15" thickBot="1" x14ac:dyDescent="0.4">
      <c r="A10" s="222" t="s">
        <v>97</v>
      </c>
      <c r="B10" s="223"/>
      <c r="C10" s="223"/>
      <c r="D10" s="223"/>
      <c r="E10" s="223"/>
      <c r="F10" s="223"/>
      <c r="G10" s="223"/>
      <c r="H10" s="223"/>
      <c r="I10" s="224"/>
    </row>
    <row r="11" spans="1:9" ht="15" thickBot="1" x14ac:dyDescent="0.4">
      <c r="A11" s="25" t="s">
        <v>94</v>
      </c>
      <c r="B11" s="26">
        <v>62.5</v>
      </c>
      <c r="C11" s="26">
        <v>1.5</v>
      </c>
      <c r="D11" s="26">
        <v>59.6</v>
      </c>
      <c r="E11" s="26">
        <v>65.400000000000006</v>
      </c>
      <c r="F11" s="26">
        <v>64.900000000000006</v>
      </c>
      <c r="G11" s="26">
        <v>1.5</v>
      </c>
      <c r="H11" s="26">
        <v>61.9</v>
      </c>
      <c r="I11" s="26">
        <v>67.8</v>
      </c>
    </row>
    <row r="12" spans="1:9" ht="15" thickBot="1" x14ac:dyDescent="0.4">
      <c r="A12" s="25" t="s">
        <v>95</v>
      </c>
      <c r="B12" s="26">
        <v>32.1</v>
      </c>
      <c r="C12" s="26">
        <v>1.4</v>
      </c>
      <c r="D12" s="26">
        <v>29.4</v>
      </c>
      <c r="E12" s="26">
        <v>34.9</v>
      </c>
      <c r="F12" s="26">
        <v>31.9</v>
      </c>
      <c r="G12" s="26">
        <v>1.5</v>
      </c>
      <c r="H12" s="26">
        <v>29.1</v>
      </c>
      <c r="I12" s="26">
        <v>34.9</v>
      </c>
    </row>
    <row r="13" spans="1:9" ht="15" thickBot="1" x14ac:dyDescent="0.4">
      <c r="A13" s="25" t="s">
        <v>96</v>
      </c>
      <c r="B13" s="26">
        <v>5.4</v>
      </c>
      <c r="C13" s="26">
        <v>0.7</v>
      </c>
      <c r="D13" s="26">
        <v>4.2</v>
      </c>
      <c r="E13" s="26">
        <v>7</v>
      </c>
      <c r="F13" s="26">
        <v>3.2</v>
      </c>
      <c r="G13" s="26">
        <v>0.5</v>
      </c>
      <c r="H13" s="26">
        <v>2.4</v>
      </c>
      <c r="I13" s="26">
        <v>4.2</v>
      </c>
    </row>
    <row r="14" spans="1:9" ht="15" thickBot="1" x14ac:dyDescent="0.4">
      <c r="A14" s="222" t="s">
        <v>117</v>
      </c>
      <c r="B14" s="223"/>
      <c r="C14" s="223"/>
      <c r="D14" s="223"/>
      <c r="E14" s="223"/>
      <c r="F14" s="223"/>
      <c r="G14" s="223"/>
      <c r="H14" s="223"/>
      <c r="I14" s="224"/>
    </row>
    <row r="15" spans="1:9" ht="15" thickBot="1" x14ac:dyDescent="0.4">
      <c r="A15" s="25" t="s">
        <v>94</v>
      </c>
      <c r="B15" s="26">
        <v>45.7</v>
      </c>
      <c r="C15" s="26">
        <v>1.5</v>
      </c>
      <c r="D15" s="26">
        <v>42.7</v>
      </c>
      <c r="E15" s="26">
        <v>48.7</v>
      </c>
      <c r="F15" s="26">
        <v>56.3</v>
      </c>
      <c r="G15" s="26">
        <v>1.6</v>
      </c>
      <c r="H15" s="26">
        <v>53.2</v>
      </c>
      <c r="I15" s="26">
        <v>59.3</v>
      </c>
    </row>
    <row r="16" spans="1:9" ht="15" thickBot="1" x14ac:dyDescent="0.4">
      <c r="A16" s="25" t="s">
        <v>95</v>
      </c>
      <c r="B16" s="26">
        <v>45.8</v>
      </c>
      <c r="C16" s="26">
        <v>1.5</v>
      </c>
      <c r="D16" s="26">
        <v>42.8</v>
      </c>
      <c r="E16" s="26">
        <v>48.8</v>
      </c>
      <c r="F16" s="26">
        <v>39.9</v>
      </c>
      <c r="G16" s="26">
        <v>1.6</v>
      </c>
      <c r="H16" s="26">
        <v>36.9</v>
      </c>
      <c r="I16" s="26">
        <v>43</v>
      </c>
    </row>
    <row r="17" spans="1:9" ht="15" thickBot="1" x14ac:dyDescent="0.4">
      <c r="A17" s="25" t="s">
        <v>96</v>
      </c>
      <c r="B17" s="26">
        <v>8.5</v>
      </c>
      <c r="C17" s="26">
        <v>0.8</v>
      </c>
      <c r="D17" s="26">
        <v>7.1</v>
      </c>
      <c r="E17" s="26">
        <v>10.199999999999999</v>
      </c>
      <c r="F17" s="26">
        <v>3.8</v>
      </c>
      <c r="G17" s="26">
        <v>0.5</v>
      </c>
      <c r="H17" s="26">
        <v>3</v>
      </c>
      <c r="I17" s="26">
        <v>4.9000000000000004</v>
      </c>
    </row>
    <row r="18" spans="1:9" ht="15" thickBot="1" x14ac:dyDescent="0.4">
      <c r="A18" s="222" t="s">
        <v>99</v>
      </c>
      <c r="B18" s="223"/>
      <c r="C18" s="223"/>
      <c r="D18" s="223"/>
      <c r="E18" s="223"/>
      <c r="F18" s="223"/>
      <c r="G18" s="223"/>
      <c r="H18" s="223"/>
      <c r="I18" s="224"/>
    </row>
    <row r="19" spans="1:9" ht="15" thickBot="1" x14ac:dyDescent="0.4">
      <c r="A19" s="25" t="s">
        <v>94</v>
      </c>
      <c r="B19" s="26">
        <v>74.8</v>
      </c>
      <c r="C19" s="26">
        <v>1.3</v>
      </c>
      <c r="D19" s="26">
        <v>72.099999999999994</v>
      </c>
      <c r="E19" s="26">
        <v>77.3</v>
      </c>
      <c r="F19" s="26">
        <v>64.5</v>
      </c>
      <c r="G19" s="26">
        <v>1.5</v>
      </c>
      <c r="H19" s="26">
        <v>61.5</v>
      </c>
      <c r="I19" s="26">
        <v>67.3</v>
      </c>
    </row>
    <row r="20" spans="1:9" ht="15" thickBot="1" x14ac:dyDescent="0.4">
      <c r="A20" s="25" t="s">
        <v>95</v>
      </c>
      <c r="B20" s="26">
        <v>24.3</v>
      </c>
      <c r="C20" s="26">
        <v>1.3</v>
      </c>
      <c r="D20" s="26">
        <v>21.8</v>
      </c>
      <c r="E20" s="26">
        <v>27</v>
      </c>
      <c r="F20" s="26">
        <v>34.200000000000003</v>
      </c>
      <c r="G20" s="26">
        <v>1.5</v>
      </c>
      <c r="H20" s="26">
        <v>31.3</v>
      </c>
      <c r="I20" s="26">
        <v>37.1</v>
      </c>
    </row>
    <row r="21" spans="1:9" ht="15" thickBot="1" x14ac:dyDescent="0.4">
      <c r="A21" s="25" t="s">
        <v>96</v>
      </c>
      <c r="B21" s="26">
        <v>0.9</v>
      </c>
      <c r="C21" s="26">
        <v>0.3</v>
      </c>
      <c r="D21" s="26">
        <v>0.5</v>
      </c>
      <c r="E21" s="26">
        <v>1.6</v>
      </c>
      <c r="F21" s="26">
        <v>1.4</v>
      </c>
      <c r="G21" s="26">
        <v>0.3</v>
      </c>
      <c r="H21" s="26">
        <v>0.9</v>
      </c>
      <c r="I21" s="26">
        <v>2.1</v>
      </c>
    </row>
    <row r="22" spans="1:9" ht="15" thickBot="1" x14ac:dyDescent="0.4">
      <c r="A22" s="232" t="s">
        <v>118</v>
      </c>
      <c r="B22" s="233"/>
      <c r="C22" s="233"/>
      <c r="D22" s="233"/>
      <c r="E22" s="233"/>
      <c r="F22" s="233"/>
      <c r="G22" s="233"/>
      <c r="H22" s="233"/>
      <c r="I22" s="234"/>
    </row>
    <row r="23" spans="1:9" ht="15" thickBot="1" x14ac:dyDescent="0.4">
      <c r="A23" s="25" t="s">
        <v>94</v>
      </c>
      <c r="B23" s="26">
        <v>41.4</v>
      </c>
      <c r="C23" s="26">
        <v>1.5</v>
      </c>
      <c r="D23" s="26">
        <v>38.5</v>
      </c>
      <c r="E23" s="26">
        <v>44.4</v>
      </c>
      <c r="F23" s="26">
        <v>42.1</v>
      </c>
      <c r="G23" s="26">
        <v>1.5</v>
      </c>
      <c r="H23" s="26">
        <v>39.200000000000003</v>
      </c>
      <c r="I23" s="26">
        <v>45.1</v>
      </c>
    </row>
    <row r="24" spans="1:9" ht="15" thickBot="1" x14ac:dyDescent="0.4">
      <c r="A24" s="25" t="s">
        <v>95</v>
      </c>
      <c r="B24" s="26">
        <v>53.4</v>
      </c>
      <c r="C24" s="26">
        <v>1.5</v>
      </c>
      <c r="D24" s="26">
        <v>50.4</v>
      </c>
      <c r="E24" s="26">
        <v>56.4</v>
      </c>
      <c r="F24" s="26">
        <v>54</v>
      </c>
      <c r="G24" s="26">
        <v>1.5</v>
      </c>
      <c r="H24" s="26">
        <v>51</v>
      </c>
      <c r="I24" s="26">
        <v>57</v>
      </c>
    </row>
    <row r="25" spans="1:9" ht="15" thickBot="1" x14ac:dyDescent="0.4">
      <c r="A25" s="25" t="s">
        <v>96</v>
      </c>
      <c r="B25" s="26">
        <v>5.2</v>
      </c>
      <c r="C25" s="26">
        <v>0.7</v>
      </c>
      <c r="D25" s="26">
        <v>4</v>
      </c>
      <c r="E25" s="26">
        <v>6.7</v>
      </c>
      <c r="F25" s="26">
        <v>3.9</v>
      </c>
      <c r="G25" s="26">
        <v>0.6</v>
      </c>
      <c r="H25" s="26">
        <v>2.9</v>
      </c>
      <c r="I25" s="26">
        <v>5.2</v>
      </c>
    </row>
    <row r="26" spans="1:9" ht="15" thickBot="1" x14ac:dyDescent="0.4">
      <c r="A26" s="222" t="s">
        <v>101</v>
      </c>
      <c r="B26" s="223"/>
      <c r="C26" s="223"/>
      <c r="D26" s="223"/>
      <c r="E26" s="223"/>
      <c r="F26" s="223"/>
      <c r="G26" s="223"/>
      <c r="H26" s="223"/>
      <c r="I26" s="224"/>
    </row>
    <row r="27" spans="1:9" ht="15" thickBot="1" x14ac:dyDescent="0.4">
      <c r="A27" s="25" t="s">
        <v>94</v>
      </c>
      <c r="B27" s="26">
        <v>38.799999999999997</v>
      </c>
      <c r="C27" s="26">
        <v>1.5</v>
      </c>
      <c r="D27" s="26">
        <v>35.9</v>
      </c>
      <c r="E27" s="26">
        <v>41.8</v>
      </c>
      <c r="F27" s="26">
        <v>51</v>
      </c>
      <c r="G27" s="26">
        <v>1.6</v>
      </c>
      <c r="H27" s="26">
        <v>48</v>
      </c>
      <c r="I27" s="26">
        <v>54.1</v>
      </c>
    </row>
    <row r="28" spans="1:9" ht="15" thickBot="1" x14ac:dyDescent="0.4">
      <c r="A28" s="25" t="s">
        <v>95</v>
      </c>
      <c r="B28" s="26">
        <v>57.2</v>
      </c>
      <c r="C28" s="26">
        <v>1.5</v>
      </c>
      <c r="D28" s="26">
        <v>54.2</v>
      </c>
      <c r="E28" s="26">
        <v>60.2</v>
      </c>
      <c r="F28" s="26">
        <v>46.8</v>
      </c>
      <c r="G28" s="26">
        <v>1.6</v>
      </c>
      <c r="H28" s="26">
        <v>43.7</v>
      </c>
      <c r="I28" s="26">
        <v>49.8</v>
      </c>
    </row>
    <row r="29" spans="1:9" ht="15" thickBot="1" x14ac:dyDescent="0.4">
      <c r="A29" s="25" t="s">
        <v>96</v>
      </c>
      <c r="B29" s="26">
        <v>3.9</v>
      </c>
      <c r="C29" s="26">
        <v>0.6</v>
      </c>
      <c r="D29" s="26">
        <v>2.9</v>
      </c>
      <c r="E29" s="26">
        <v>5.3</v>
      </c>
      <c r="F29" s="26">
        <v>2.2000000000000002</v>
      </c>
      <c r="G29" s="26">
        <v>0.6</v>
      </c>
      <c r="H29" s="26">
        <v>1.3</v>
      </c>
      <c r="I29" s="26">
        <v>3.7</v>
      </c>
    </row>
    <row r="30" spans="1:9" ht="15" thickBot="1" x14ac:dyDescent="0.4">
      <c r="A30" s="222" t="s">
        <v>102</v>
      </c>
      <c r="B30" s="223"/>
      <c r="C30" s="223"/>
      <c r="D30" s="223"/>
      <c r="E30" s="223"/>
      <c r="F30" s="223"/>
      <c r="G30" s="223"/>
      <c r="H30" s="223"/>
      <c r="I30" s="224"/>
    </row>
    <row r="31" spans="1:9" ht="15" thickBot="1" x14ac:dyDescent="0.4">
      <c r="A31" s="25" t="s">
        <v>94</v>
      </c>
      <c r="B31" s="26">
        <v>74.400000000000006</v>
      </c>
      <c r="C31" s="26">
        <v>1.4</v>
      </c>
      <c r="D31" s="26">
        <v>71.599999999999994</v>
      </c>
      <c r="E31" s="26">
        <v>77</v>
      </c>
      <c r="F31" s="26">
        <v>65</v>
      </c>
      <c r="G31" s="26">
        <v>1.4</v>
      </c>
      <c r="H31" s="26">
        <v>62.1</v>
      </c>
      <c r="I31" s="26">
        <v>67.7</v>
      </c>
    </row>
    <row r="32" spans="1:9" ht="15" thickBot="1" x14ac:dyDescent="0.4">
      <c r="A32" s="25" t="s">
        <v>95</v>
      </c>
      <c r="B32" s="26">
        <v>23.3</v>
      </c>
      <c r="C32" s="26">
        <v>1.3</v>
      </c>
      <c r="D32" s="26">
        <v>20.8</v>
      </c>
      <c r="E32" s="26">
        <v>26.1</v>
      </c>
      <c r="F32" s="26">
        <v>32.1</v>
      </c>
      <c r="G32" s="26">
        <v>1.4</v>
      </c>
      <c r="H32" s="26">
        <v>29.4</v>
      </c>
      <c r="I32" s="26">
        <v>34.799999999999997</v>
      </c>
    </row>
    <row r="33" spans="1:9" ht="15" thickBot="1" x14ac:dyDescent="0.4">
      <c r="A33" s="25" t="s">
        <v>96</v>
      </c>
      <c r="B33" s="26">
        <v>2.2000000000000002</v>
      </c>
      <c r="C33" s="26">
        <v>0.4</v>
      </c>
      <c r="D33" s="26">
        <v>1.5</v>
      </c>
      <c r="E33" s="26">
        <v>3.3</v>
      </c>
      <c r="F33" s="26">
        <v>3</v>
      </c>
      <c r="G33" s="26">
        <v>0.6</v>
      </c>
      <c r="H33" s="26">
        <v>2.1</v>
      </c>
      <c r="I33" s="26">
        <v>4.3</v>
      </c>
    </row>
    <row r="34" spans="1:9" ht="15" thickBot="1" x14ac:dyDescent="0.4">
      <c r="A34" s="222" t="s">
        <v>103</v>
      </c>
      <c r="B34" s="223"/>
      <c r="C34" s="223"/>
      <c r="D34" s="223"/>
      <c r="E34" s="223"/>
      <c r="F34" s="223"/>
      <c r="G34" s="223"/>
      <c r="H34" s="223"/>
      <c r="I34" s="224"/>
    </row>
    <row r="35" spans="1:9" ht="15" thickBot="1" x14ac:dyDescent="0.4">
      <c r="A35" s="25" t="s">
        <v>94</v>
      </c>
      <c r="B35" s="26">
        <v>25.7</v>
      </c>
      <c r="C35" s="26">
        <v>1.4</v>
      </c>
      <c r="D35" s="26">
        <v>23.2</v>
      </c>
      <c r="E35" s="26">
        <v>28.5</v>
      </c>
      <c r="F35" s="26">
        <v>28.5</v>
      </c>
      <c r="G35" s="26">
        <v>1.4</v>
      </c>
      <c r="H35" s="26">
        <v>25.8</v>
      </c>
      <c r="I35" s="26">
        <v>31.4</v>
      </c>
    </row>
    <row r="36" spans="1:9" ht="15" thickBot="1" x14ac:dyDescent="0.4">
      <c r="A36" s="25" t="s">
        <v>95</v>
      </c>
      <c r="B36" s="26">
        <v>74.099999999999994</v>
      </c>
      <c r="C36" s="26">
        <v>1.4</v>
      </c>
      <c r="D36" s="26">
        <v>71.400000000000006</v>
      </c>
      <c r="E36" s="26">
        <v>76.7</v>
      </c>
      <c r="F36" s="26">
        <v>71.400000000000006</v>
      </c>
      <c r="G36" s="26">
        <v>1.4</v>
      </c>
      <c r="H36" s="26">
        <v>68.5</v>
      </c>
      <c r="I36" s="26">
        <v>74.099999999999994</v>
      </c>
    </row>
    <row r="37" spans="1:9" ht="15" thickBot="1" x14ac:dyDescent="0.4">
      <c r="A37" s="25" t="s">
        <v>96</v>
      </c>
      <c r="B37" s="26">
        <v>0.2</v>
      </c>
      <c r="C37" s="26">
        <v>0.1</v>
      </c>
      <c r="D37" s="26">
        <v>0.1</v>
      </c>
      <c r="E37" s="26">
        <v>0.4</v>
      </c>
      <c r="F37" s="26">
        <v>0.1</v>
      </c>
      <c r="G37" s="26">
        <v>0.1</v>
      </c>
      <c r="H37" s="26">
        <v>0</v>
      </c>
      <c r="I37" s="26">
        <v>0.3</v>
      </c>
    </row>
    <row r="38" spans="1:9" ht="15" thickBot="1" x14ac:dyDescent="0.4">
      <c r="A38" s="232" t="s">
        <v>104</v>
      </c>
      <c r="B38" s="233"/>
      <c r="C38" s="233"/>
      <c r="D38" s="233"/>
      <c r="E38" s="233"/>
      <c r="F38" s="233"/>
      <c r="G38" s="233"/>
      <c r="H38" s="233"/>
      <c r="I38" s="234"/>
    </row>
    <row r="39" spans="1:9" ht="15" thickBot="1" x14ac:dyDescent="0.4">
      <c r="A39" s="25" t="s">
        <v>94</v>
      </c>
      <c r="B39" s="26">
        <v>34.799999999999997</v>
      </c>
      <c r="C39" s="26">
        <v>1.4</v>
      </c>
      <c r="D39" s="26">
        <v>32.1</v>
      </c>
      <c r="E39" s="26">
        <v>37.700000000000003</v>
      </c>
      <c r="F39" s="26">
        <v>32</v>
      </c>
      <c r="G39" s="26">
        <v>1.5</v>
      </c>
      <c r="H39" s="26">
        <v>29.2</v>
      </c>
      <c r="I39" s="26">
        <v>35</v>
      </c>
    </row>
    <row r="40" spans="1:9" ht="15" thickBot="1" x14ac:dyDescent="0.4">
      <c r="A40" s="25" t="s">
        <v>95</v>
      </c>
      <c r="B40" s="26">
        <v>65.099999999999994</v>
      </c>
      <c r="C40" s="26">
        <v>1.4</v>
      </c>
      <c r="D40" s="26">
        <v>62.2</v>
      </c>
      <c r="E40" s="26">
        <v>67.8</v>
      </c>
      <c r="F40" s="26">
        <v>67.599999999999994</v>
      </c>
      <c r="G40" s="26">
        <v>1.5</v>
      </c>
      <c r="H40" s="26">
        <v>64.599999999999994</v>
      </c>
      <c r="I40" s="26">
        <v>70.400000000000006</v>
      </c>
    </row>
    <row r="41" spans="1:9" ht="15" thickBot="1" x14ac:dyDescent="0.4">
      <c r="A41" s="25" t="s">
        <v>96</v>
      </c>
      <c r="B41" s="26">
        <v>0.1</v>
      </c>
      <c r="C41" s="26">
        <v>0.1</v>
      </c>
      <c r="D41" s="26">
        <v>0</v>
      </c>
      <c r="E41" s="26">
        <v>0.3</v>
      </c>
      <c r="F41" s="26">
        <v>0.4</v>
      </c>
      <c r="G41" s="26">
        <v>0.2</v>
      </c>
      <c r="H41" s="26">
        <v>0.1</v>
      </c>
      <c r="I41" s="26">
        <v>1.1000000000000001</v>
      </c>
    </row>
    <row r="42" spans="1:9" ht="25" customHeight="1" x14ac:dyDescent="0.35">
      <c r="A42" s="190" t="s">
        <v>119</v>
      </c>
      <c r="B42" s="190"/>
      <c r="C42" s="190"/>
      <c r="D42" s="190"/>
      <c r="E42" s="190"/>
      <c r="F42" s="190"/>
      <c r="G42" s="190"/>
      <c r="H42" s="190"/>
      <c r="I42" s="190"/>
    </row>
    <row r="43" spans="1:9" x14ac:dyDescent="0.35">
      <c r="A43" s="175"/>
      <c r="B43" s="175"/>
      <c r="C43" s="175"/>
      <c r="D43" s="175"/>
      <c r="E43" s="175"/>
      <c r="F43" s="175"/>
      <c r="G43" s="175"/>
      <c r="H43" s="175"/>
      <c r="I43" s="175"/>
    </row>
    <row r="44" spans="1:9" x14ac:dyDescent="0.35">
      <c r="A44" s="175"/>
      <c r="B44" s="175"/>
      <c r="C44" s="175"/>
      <c r="D44" s="175"/>
      <c r="E44" s="175"/>
      <c r="F44" s="175"/>
      <c r="G44" s="175"/>
      <c r="H44" s="175"/>
      <c r="I44" s="175"/>
    </row>
    <row r="45" spans="1:9" x14ac:dyDescent="0.35">
      <c r="A45" s="27"/>
    </row>
  </sheetData>
  <mergeCells count="13">
    <mergeCell ref="A42:I44"/>
    <mergeCell ref="A22:I22"/>
    <mergeCell ref="A26:I26"/>
    <mergeCell ref="A30:I30"/>
    <mergeCell ref="A34:I34"/>
    <mergeCell ref="A38:I38"/>
    <mergeCell ref="A14:I14"/>
    <mergeCell ref="A18:I18"/>
    <mergeCell ref="A1:I2"/>
    <mergeCell ref="B3:E4"/>
    <mergeCell ref="F3:I4"/>
    <mergeCell ref="A6:I6"/>
    <mergeCell ref="A10:I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workbookViewId="0">
      <selection activeCell="B45" sqref="B45"/>
    </sheetView>
  </sheetViews>
  <sheetFormatPr defaultColWidth="11.453125" defaultRowHeight="14.5" x14ac:dyDescent="0.35"/>
  <cols>
    <col min="1" max="1" width="30.1796875" customWidth="1"/>
  </cols>
  <sheetData>
    <row r="1" spans="1:21" ht="26.15" customHeight="1" thickBot="1" x14ac:dyDescent="0.4">
      <c r="A1" s="173" t="s">
        <v>128</v>
      </c>
      <c r="B1" s="173"/>
      <c r="C1" s="173"/>
      <c r="D1" s="173"/>
      <c r="E1" s="173"/>
      <c r="F1" s="173"/>
      <c r="G1" s="173"/>
      <c r="H1" s="173"/>
      <c r="I1" s="173"/>
      <c r="J1" s="173"/>
      <c r="K1" s="173"/>
      <c r="L1" s="173"/>
      <c r="M1" s="173"/>
      <c r="N1" s="173"/>
      <c r="O1" s="173"/>
      <c r="P1" s="173"/>
      <c r="Q1" s="173"/>
      <c r="R1" s="173"/>
      <c r="S1" s="173"/>
      <c r="T1" s="173"/>
      <c r="U1" s="173"/>
    </row>
    <row r="2" spans="1:21" ht="92.15" customHeight="1" thickBot="1" x14ac:dyDescent="0.4">
      <c r="A2" s="195" t="s">
        <v>126</v>
      </c>
      <c r="B2" s="184" t="s">
        <v>10</v>
      </c>
      <c r="C2" s="185"/>
      <c r="D2" s="185"/>
      <c r="E2" s="186"/>
      <c r="F2" s="184" t="s">
        <v>26</v>
      </c>
      <c r="G2" s="185"/>
      <c r="H2" s="185"/>
      <c r="I2" s="186"/>
      <c r="J2" s="184" t="s">
        <v>50</v>
      </c>
      <c r="K2" s="185"/>
      <c r="L2" s="185"/>
      <c r="M2" s="186"/>
      <c r="N2" s="197" t="s">
        <v>73</v>
      </c>
      <c r="O2" s="198"/>
      <c r="P2" s="198"/>
      <c r="Q2" s="199"/>
      <c r="R2" s="197" t="s">
        <v>75</v>
      </c>
      <c r="S2" s="198"/>
      <c r="T2" s="198"/>
      <c r="U2" s="199"/>
    </row>
    <row r="3" spans="1:21" ht="15" thickBot="1" x14ac:dyDescent="0.4">
      <c r="A3" s="235"/>
      <c r="B3" s="24" t="s">
        <v>89</v>
      </c>
      <c r="C3" s="24" t="s">
        <v>90</v>
      </c>
      <c r="D3" s="24" t="s">
        <v>91</v>
      </c>
      <c r="E3" s="24" t="s">
        <v>92</v>
      </c>
      <c r="F3" s="24" t="s">
        <v>89</v>
      </c>
      <c r="G3" s="24" t="s">
        <v>90</v>
      </c>
      <c r="H3" s="24" t="s">
        <v>91</v>
      </c>
      <c r="I3" s="24" t="s">
        <v>92</v>
      </c>
      <c r="J3" s="24" t="s">
        <v>89</v>
      </c>
      <c r="K3" s="24" t="s">
        <v>90</v>
      </c>
      <c r="L3" s="24" t="s">
        <v>91</v>
      </c>
      <c r="M3" s="24" t="s">
        <v>92</v>
      </c>
      <c r="N3" s="55" t="s">
        <v>89</v>
      </c>
      <c r="O3" s="55" t="s">
        <v>90</v>
      </c>
      <c r="P3" s="55" t="s">
        <v>91</v>
      </c>
      <c r="Q3" s="55" t="s">
        <v>92</v>
      </c>
      <c r="R3" s="55" t="s">
        <v>89</v>
      </c>
      <c r="S3" s="55" t="s">
        <v>90</v>
      </c>
      <c r="T3" s="55" t="s">
        <v>91</v>
      </c>
      <c r="U3" s="55" t="s">
        <v>92</v>
      </c>
    </row>
    <row r="4" spans="1:21" ht="15" thickBot="1" x14ac:dyDescent="0.4">
      <c r="A4" s="222" t="s">
        <v>93</v>
      </c>
      <c r="B4" s="223"/>
      <c r="C4" s="223"/>
      <c r="D4" s="223"/>
      <c r="E4" s="223"/>
      <c r="F4" s="223"/>
      <c r="G4" s="223"/>
      <c r="H4" s="223"/>
      <c r="I4" s="223"/>
      <c r="J4" s="223"/>
      <c r="K4" s="223"/>
      <c r="L4" s="223"/>
      <c r="M4" s="223"/>
      <c r="N4" s="236"/>
      <c r="O4" s="236"/>
      <c r="P4" s="236"/>
      <c r="Q4" s="236"/>
      <c r="R4" s="236"/>
      <c r="S4" s="236"/>
      <c r="T4" s="236"/>
      <c r="U4" s="237"/>
    </row>
    <row r="5" spans="1:21" ht="15" thickBot="1" x14ac:dyDescent="0.4">
      <c r="A5" s="45" t="s">
        <v>94</v>
      </c>
      <c r="B5" s="26">
        <v>1.7</v>
      </c>
      <c r="C5" s="26">
        <v>0.5</v>
      </c>
      <c r="D5" s="26">
        <v>0.9</v>
      </c>
      <c r="E5" s="26">
        <v>3.2</v>
      </c>
      <c r="F5" s="26">
        <v>1</v>
      </c>
      <c r="G5" s="26">
        <v>0.4</v>
      </c>
      <c r="H5" s="26">
        <v>0.4</v>
      </c>
      <c r="I5" s="26">
        <v>2.1</v>
      </c>
      <c r="J5" s="26">
        <v>1.1000000000000001</v>
      </c>
      <c r="K5" s="26">
        <v>0.4</v>
      </c>
      <c r="L5" s="26">
        <v>0.5</v>
      </c>
      <c r="M5" s="26">
        <v>2.2999999999999998</v>
      </c>
      <c r="N5" s="50">
        <v>0.9</v>
      </c>
      <c r="O5" s="50">
        <v>0.4</v>
      </c>
      <c r="P5" s="50">
        <v>0.4</v>
      </c>
      <c r="Q5" s="50">
        <v>2.2000000000000002</v>
      </c>
      <c r="R5" s="50">
        <v>0.6</v>
      </c>
      <c r="S5" s="50">
        <v>0.2</v>
      </c>
      <c r="T5" s="50">
        <v>0.3</v>
      </c>
      <c r="U5" s="50">
        <v>1.2</v>
      </c>
    </row>
    <row r="6" spans="1:21" ht="15" thickBot="1" x14ac:dyDescent="0.4">
      <c r="A6" s="45" t="s">
        <v>95</v>
      </c>
      <c r="B6" s="26">
        <v>11.1</v>
      </c>
      <c r="C6" s="26">
        <v>1.1000000000000001</v>
      </c>
      <c r="D6" s="26">
        <v>9.1</v>
      </c>
      <c r="E6" s="26">
        <v>13.5</v>
      </c>
      <c r="F6" s="26">
        <v>15.3</v>
      </c>
      <c r="G6" s="26">
        <v>1.5</v>
      </c>
      <c r="H6" s="26">
        <v>12.5</v>
      </c>
      <c r="I6" s="26">
        <v>18.5</v>
      </c>
      <c r="J6" s="26">
        <v>12.6</v>
      </c>
      <c r="K6" s="26">
        <v>1.4</v>
      </c>
      <c r="L6" s="26">
        <v>10.1</v>
      </c>
      <c r="M6" s="26">
        <v>15.5</v>
      </c>
      <c r="N6" s="50">
        <v>16.2</v>
      </c>
      <c r="O6" s="50">
        <v>1.7</v>
      </c>
      <c r="P6" s="50">
        <v>13.2</v>
      </c>
      <c r="Q6" s="50">
        <v>19.8</v>
      </c>
      <c r="R6" s="50">
        <v>15.3</v>
      </c>
      <c r="S6" s="50">
        <v>1.3</v>
      </c>
      <c r="T6" s="50">
        <v>12.9</v>
      </c>
      <c r="U6" s="50">
        <v>18.100000000000001</v>
      </c>
    </row>
    <row r="7" spans="1:21" ht="15" thickBot="1" x14ac:dyDescent="0.4">
      <c r="A7" s="45" t="s">
        <v>96</v>
      </c>
      <c r="B7" s="26">
        <v>87.1</v>
      </c>
      <c r="C7" s="26">
        <v>1.2</v>
      </c>
      <c r="D7" s="26">
        <v>84.5</v>
      </c>
      <c r="E7" s="26">
        <v>89.4</v>
      </c>
      <c r="F7" s="26">
        <v>83.8</v>
      </c>
      <c r="G7" s="26">
        <v>1.6</v>
      </c>
      <c r="H7" s="26">
        <v>80.5</v>
      </c>
      <c r="I7" s="26">
        <v>86.6</v>
      </c>
      <c r="J7" s="26">
        <v>86.3</v>
      </c>
      <c r="K7" s="26">
        <v>1.4</v>
      </c>
      <c r="L7" s="26">
        <v>83.3</v>
      </c>
      <c r="M7" s="26">
        <v>88.9</v>
      </c>
      <c r="N7" s="50">
        <v>82.9</v>
      </c>
      <c r="O7" s="50">
        <v>1.7</v>
      </c>
      <c r="P7" s="50">
        <v>79.2</v>
      </c>
      <c r="Q7" s="50">
        <v>86</v>
      </c>
      <c r="R7" s="50">
        <v>84.1</v>
      </c>
      <c r="S7" s="50">
        <v>1.3</v>
      </c>
      <c r="T7" s="50">
        <v>81.3</v>
      </c>
      <c r="U7" s="50">
        <v>86.6</v>
      </c>
    </row>
    <row r="8" spans="1:21" ht="15" thickBot="1" x14ac:dyDescent="0.4">
      <c r="A8" s="222" t="s">
        <v>97</v>
      </c>
      <c r="B8" s="223"/>
      <c r="C8" s="223"/>
      <c r="D8" s="223"/>
      <c r="E8" s="223"/>
      <c r="F8" s="223"/>
      <c r="G8" s="223"/>
      <c r="H8" s="223"/>
      <c r="I8" s="223"/>
      <c r="J8" s="223"/>
      <c r="K8" s="223"/>
      <c r="L8" s="223"/>
      <c r="M8" s="223"/>
      <c r="N8" s="236"/>
      <c r="O8" s="236"/>
      <c r="P8" s="236"/>
      <c r="Q8" s="236"/>
      <c r="R8" s="236"/>
      <c r="S8" s="236"/>
      <c r="T8" s="236"/>
      <c r="U8" s="237"/>
    </row>
    <row r="9" spans="1:21" ht="15" thickBot="1" x14ac:dyDescent="0.4">
      <c r="A9" s="45" t="s">
        <v>94</v>
      </c>
      <c r="B9" s="26">
        <v>62.5</v>
      </c>
      <c r="C9" s="26">
        <v>2.1</v>
      </c>
      <c r="D9" s="26">
        <v>58.3</v>
      </c>
      <c r="E9" s="26">
        <v>66.5</v>
      </c>
      <c r="F9" s="26">
        <v>66.5</v>
      </c>
      <c r="G9" s="26">
        <v>1.9</v>
      </c>
      <c r="H9" s="26">
        <v>62.7</v>
      </c>
      <c r="I9" s="26">
        <v>70.099999999999994</v>
      </c>
      <c r="J9" s="26">
        <v>67.400000000000006</v>
      </c>
      <c r="K9" s="26">
        <v>2</v>
      </c>
      <c r="L9" s="26">
        <v>63.4</v>
      </c>
      <c r="M9" s="26">
        <v>71.099999999999994</v>
      </c>
      <c r="N9" s="50">
        <v>63.9</v>
      </c>
      <c r="O9" s="50">
        <v>2.2000000000000002</v>
      </c>
      <c r="P9" s="50">
        <v>59.5</v>
      </c>
      <c r="Q9" s="50">
        <v>68.099999999999994</v>
      </c>
      <c r="R9" s="50">
        <v>60.9</v>
      </c>
      <c r="S9" s="50">
        <v>2</v>
      </c>
      <c r="T9" s="50">
        <v>56.9</v>
      </c>
      <c r="U9" s="50">
        <v>64.8</v>
      </c>
    </row>
    <row r="10" spans="1:21" ht="15" thickBot="1" x14ac:dyDescent="0.4">
      <c r="A10" s="45" t="s">
        <v>95</v>
      </c>
      <c r="B10" s="26">
        <v>32.6</v>
      </c>
      <c r="C10" s="26">
        <v>2.1</v>
      </c>
      <c r="D10" s="26">
        <v>28.7</v>
      </c>
      <c r="E10" s="26">
        <v>36.700000000000003</v>
      </c>
      <c r="F10" s="26">
        <v>29.4</v>
      </c>
      <c r="G10" s="26">
        <v>1.8</v>
      </c>
      <c r="H10" s="26">
        <v>26</v>
      </c>
      <c r="I10" s="26">
        <v>33.1</v>
      </c>
      <c r="J10" s="26">
        <v>28.9</v>
      </c>
      <c r="K10" s="26">
        <v>1.9</v>
      </c>
      <c r="L10" s="26">
        <v>25.3</v>
      </c>
      <c r="M10" s="26">
        <v>32.799999999999997</v>
      </c>
      <c r="N10" s="50">
        <v>32.5</v>
      </c>
      <c r="O10" s="50">
        <v>2.1</v>
      </c>
      <c r="P10" s="50">
        <v>28.5</v>
      </c>
      <c r="Q10" s="50">
        <v>36.700000000000003</v>
      </c>
      <c r="R10" s="50">
        <v>33.9</v>
      </c>
      <c r="S10" s="50">
        <v>2</v>
      </c>
      <c r="T10" s="50">
        <v>30.2</v>
      </c>
      <c r="U10" s="50">
        <v>37.9</v>
      </c>
    </row>
    <row r="11" spans="1:21" ht="15" thickBot="1" x14ac:dyDescent="0.4">
      <c r="A11" s="45" t="s">
        <v>96</v>
      </c>
      <c r="B11" s="26">
        <v>4.9000000000000004</v>
      </c>
      <c r="C11" s="26">
        <v>1</v>
      </c>
      <c r="D11" s="26">
        <v>3.3</v>
      </c>
      <c r="E11" s="26">
        <v>7.2</v>
      </c>
      <c r="F11" s="26">
        <v>4.0999999999999996</v>
      </c>
      <c r="G11" s="26">
        <v>0.8</v>
      </c>
      <c r="H11" s="26">
        <v>2.8</v>
      </c>
      <c r="I11" s="26">
        <v>5.9</v>
      </c>
      <c r="J11" s="26">
        <v>3.7</v>
      </c>
      <c r="K11" s="26">
        <v>0.8</v>
      </c>
      <c r="L11" s="26">
        <v>2.5</v>
      </c>
      <c r="M11" s="26">
        <v>5.5</v>
      </c>
      <c r="N11" s="50">
        <v>3.6</v>
      </c>
      <c r="O11" s="50">
        <v>0.9</v>
      </c>
      <c r="P11" s="50">
        <v>2.2999999999999998</v>
      </c>
      <c r="Q11" s="50">
        <v>5.8</v>
      </c>
      <c r="R11" s="50">
        <v>5.0999999999999996</v>
      </c>
      <c r="S11" s="50">
        <v>0.9</v>
      </c>
      <c r="T11" s="50">
        <v>3.7</v>
      </c>
      <c r="U11" s="50">
        <v>7.2</v>
      </c>
    </row>
    <row r="12" spans="1:21" ht="15" thickBot="1" x14ac:dyDescent="0.4">
      <c r="A12" s="222" t="s">
        <v>117</v>
      </c>
      <c r="B12" s="223"/>
      <c r="C12" s="223"/>
      <c r="D12" s="223"/>
      <c r="E12" s="223"/>
      <c r="F12" s="223"/>
      <c r="G12" s="223"/>
      <c r="H12" s="223"/>
      <c r="I12" s="223"/>
      <c r="J12" s="223"/>
      <c r="K12" s="223"/>
      <c r="L12" s="223"/>
      <c r="M12" s="223"/>
      <c r="N12" s="236"/>
      <c r="O12" s="236"/>
      <c r="P12" s="236"/>
      <c r="Q12" s="236"/>
      <c r="R12" s="236"/>
      <c r="S12" s="236"/>
      <c r="T12" s="236"/>
      <c r="U12" s="237"/>
    </row>
    <row r="13" spans="1:21" ht="15" thickBot="1" x14ac:dyDescent="0.4">
      <c r="A13" s="45" t="s">
        <v>94</v>
      </c>
      <c r="B13" s="26">
        <v>49.3</v>
      </c>
      <c r="C13" s="26">
        <v>2.1</v>
      </c>
      <c r="D13" s="26">
        <v>45.1</v>
      </c>
      <c r="E13" s="26">
        <v>53.4</v>
      </c>
      <c r="F13" s="26">
        <v>50.5</v>
      </c>
      <c r="G13" s="26">
        <v>2.1</v>
      </c>
      <c r="H13" s="26">
        <v>46.5</v>
      </c>
      <c r="I13" s="26">
        <v>54.5</v>
      </c>
      <c r="J13" s="26">
        <v>51.1</v>
      </c>
      <c r="K13" s="26">
        <v>2.1</v>
      </c>
      <c r="L13" s="26">
        <v>47.1</v>
      </c>
      <c r="M13" s="26">
        <v>55.2</v>
      </c>
      <c r="N13" s="50">
        <v>50.8</v>
      </c>
      <c r="O13" s="50">
        <v>2.2999999999999998</v>
      </c>
      <c r="P13" s="50">
        <v>46.2</v>
      </c>
      <c r="Q13" s="50">
        <v>55.3</v>
      </c>
      <c r="R13" s="50">
        <v>51.3</v>
      </c>
      <c r="S13" s="50">
        <v>2.1</v>
      </c>
      <c r="T13" s="50">
        <v>47.2</v>
      </c>
      <c r="U13" s="50">
        <v>55.3</v>
      </c>
    </row>
    <row r="14" spans="1:21" ht="15" thickBot="1" x14ac:dyDescent="0.4">
      <c r="A14" s="45" t="s">
        <v>95</v>
      </c>
      <c r="B14" s="26">
        <v>41.8</v>
      </c>
      <c r="C14" s="26">
        <v>2.1</v>
      </c>
      <c r="D14" s="26">
        <v>37.799999999999997</v>
      </c>
      <c r="E14" s="26">
        <v>45.8</v>
      </c>
      <c r="F14" s="26">
        <v>39.1</v>
      </c>
      <c r="G14" s="26">
        <v>2</v>
      </c>
      <c r="H14" s="26">
        <v>35.200000000000003</v>
      </c>
      <c r="I14" s="26">
        <v>43</v>
      </c>
      <c r="J14" s="26">
        <v>40.700000000000003</v>
      </c>
      <c r="K14" s="26">
        <v>2</v>
      </c>
      <c r="L14" s="26">
        <v>36.799999999999997</v>
      </c>
      <c r="M14" s="26">
        <v>44.8</v>
      </c>
      <c r="N14" s="50">
        <v>46.2</v>
      </c>
      <c r="O14" s="50">
        <v>2.4</v>
      </c>
      <c r="P14" s="50">
        <v>41.6</v>
      </c>
      <c r="Q14" s="50">
        <v>50.8</v>
      </c>
      <c r="R14" s="50">
        <v>42.7</v>
      </c>
      <c r="S14" s="50">
        <v>2.1</v>
      </c>
      <c r="T14" s="50">
        <v>38.700000000000003</v>
      </c>
      <c r="U14" s="50">
        <v>46.8</v>
      </c>
    </row>
    <row r="15" spans="1:21" ht="15" thickBot="1" x14ac:dyDescent="0.4">
      <c r="A15" s="45" t="s">
        <v>96</v>
      </c>
      <c r="B15" s="26">
        <v>9</v>
      </c>
      <c r="C15" s="26">
        <v>1.3</v>
      </c>
      <c r="D15" s="26">
        <v>6.7</v>
      </c>
      <c r="E15" s="26">
        <v>11.9</v>
      </c>
      <c r="F15" s="26">
        <v>10.5</v>
      </c>
      <c r="G15" s="26">
        <v>1.2</v>
      </c>
      <c r="H15" s="26">
        <v>8.3000000000000007</v>
      </c>
      <c r="I15" s="26">
        <v>13.2</v>
      </c>
      <c r="J15" s="26">
        <v>8.1</v>
      </c>
      <c r="K15" s="26">
        <v>1.1000000000000001</v>
      </c>
      <c r="L15" s="26">
        <v>6.1</v>
      </c>
      <c r="M15" s="26">
        <v>10.7</v>
      </c>
      <c r="N15" s="50">
        <v>3.1</v>
      </c>
      <c r="O15" s="50">
        <v>0.7</v>
      </c>
      <c r="P15" s="50">
        <v>2</v>
      </c>
      <c r="Q15" s="50">
        <v>4.7</v>
      </c>
      <c r="R15" s="50">
        <v>6</v>
      </c>
      <c r="S15" s="50">
        <v>1</v>
      </c>
      <c r="T15" s="50">
        <v>4.3</v>
      </c>
      <c r="U15" s="50">
        <v>8.3000000000000007</v>
      </c>
    </row>
    <row r="16" spans="1:21" ht="15" thickBot="1" x14ac:dyDescent="0.4">
      <c r="A16" s="222" t="s">
        <v>99</v>
      </c>
      <c r="B16" s="223"/>
      <c r="C16" s="223"/>
      <c r="D16" s="223"/>
      <c r="E16" s="223"/>
      <c r="F16" s="223"/>
      <c r="G16" s="223"/>
      <c r="H16" s="223"/>
      <c r="I16" s="223"/>
      <c r="J16" s="223"/>
      <c r="K16" s="223"/>
      <c r="L16" s="223"/>
      <c r="M16" s="223"/>
      <c r="N16" s="236"/>
      <c r="O16" s="236"/>
      <c r="P16" s="236"/>
      <c r="Q16" s="236"/>
      <c r="R16" s="236"/>
      <c r="S16" s="236"/>
      <c r="T16" s="236"/>
      <c r="U16" s="237"/>
    </row>
    <row r="17" spans="1:21" ht="15" thickBot="1" x14ac:dyDescent="0.4">
      <c r="A17" s="45" t="s">
        <v>94</v>
      </c>
      <c r="B17" s="26">
        <v>66.7</v>
      </c>
      <c r="C17" s="26">
        <v>2</v>
      </c>
      <c r="D17" s="26">
        <v>62.6</v>
      </c>
      <c r="E17" s="26">
        <v>70.400000000000006</v>
      </c>
      <c r="F17" s="26">
        <v>73.400000000000006</v>
      </c>
      <c r="G17" s="26">
        <v>1.8</v>
      </c>
      <c r="H17" s="26">
        <v>69.7</v>
      </c>
      <c r="I17" s="26">
        <v>76.8</v>
      </c>
      <c r="J17" s="26">
        <v>69.2</v>
      </c>
      <c r="K17" s="26">
        <v>1.9</v>
      </c>
      <c r="L17" s="26">
        <v>65.2</v>
      </c>
      <c r="M17" s="26">
        <v>72.8</v>
      </c>
      <c r="N17" s="50">
        <v>70.8</v>
      </c>
      <c r="O17" s="50">
        <v>2.1</v>
      </c>
      <c r="P17" s="50">
        <v>66.5</v>
      </c>
      <c r="Q17" s="50">
        <v>74.7</v>
      </c>
      <c r="R17" s="50">
        <v>68</v>
      </c>
      <c r="S17" s="50">
        <v>2</v>
      </c>
      <c r="T17" s="50">
        <v>64.099999999999994</v>
      </c>
      <c r="U17" s="50">
        <v>71.7</v>
      </c>
    </row>
    <row r="18" spans="1:21" ht="15" thickBot="1" x14ac:dyDescent="0.4">
      <c r="A18" s="45" t="s">
        <v>95</v>
      </c>
      <c r="B18" s="26">
        <v>31.3</v>
      </c>
      <c r="C18" s="26">
        <v>2</v>
      </c>
      <c r="D18" s="26">
        <v>27.6</v>
      </c>
      <c r="E18" s="26">
        <v>35.299999999999997</v>
      </c>
      <c r="F18" s="26">
        <v>25.2</v>
      </c>
      <c r="G18" s="26">
        <v>1.8</v>
      </c>
      <c r="H18" s="26">
        <v>21.9</v>
      </c>
      <c r="I18" s="26">
        <v>28.8</v>
      </c>
      <c r="J18" s="26">
        <v>29.1</v>
      </c>
      <c r="K18" s="26">
        <v>1.9</v>
      </c>
      <c r="L18" s="26">
        <v>25.6</v>
      </c>
      <c r="M18" s="26">
        <v>33</v>
      </c>
      <c r="N18" s="50">
        <v>28.2</v>
      </c>
      <c r="O18" s="50">
        <v>2.1</v>
      </c>
      <c r="P18" s="50">
        <v>24.3</v>
      </c>
      <c r="Q18" s="50">
        <v>32.4</v>
      </c>
      <c r="R18" s="50">
        <v>31.3</v>
      </c>
      <c r="S18" s="50">
        <v>1.9</v>
      </c>
      <c r="T18" s="50">
        <v>27.6</v>
      </c>
      <c r="U18" s="50">
        <v>35.200000000000003</v>
      </c>
    </row>
    <row r="19" spans="1:21" ht="15" thickBot="1" x14ac:dyDescent="0.4">
      <c r="A19" s="45" t="s">
        <v>96</v>
      </c>
      <c r="B19" s="26">
        <v>2</v>
      </c>
      <c r="C19" s="26">
        <v>0.6</v>
      </c>
      <c r="D19" s="26">
        <v>1.1000000000000001</v>
      </c>
      <c r="E19" s="26">
        <v>3.6</v>
      </c>
      <c r="F19" s="26">
        <v>1.4</v>
      </c>
      <c r="G19" s="26">
        <v>0.5</v>
      </c>
      <c r="H19" s="26">
        <v>0.7</v>
      </c>
      <c r="I19" s="26">
        <v>2.8</v>
      </c>
      <c r="J19" s="26">
        <v>1.7</v>
      </c>
      <c r="K19" s="26">
        <v>0.7</v>
      </c>
      <c r="L19" s="26">
        <v>0.8</v>
      </c>
      <c r="M19" s="26">
        <v>3.7</v>
      </c>
      <c r="N19" s="50">
        <v>1</v>
      </c>
      <c r="O19" s="50">
        <v>0.4</v>
      </c>
      <c r="P19" s="50">
        <v>0.5</v>
      </c>
      <c r="Q19" s="50">
        <v>2.1</v>
      </c>
      <c r="R19" s="50">
        <v>0.7</v>
      </c>
      <c r="S19" s="50">
        <v>0.3</v>
      </c>
      <c r="T19" s="50">
        <v>0.3</v>
      </c>
      <c r="U19" s="50">
        <v>1.8</v>
      </c>
    </row>
    <row r="20" spans="1:21" ht="15" thickBot="1" x14ac:dyDescent="0.4">
      <c r="A20" s="232" t="s">
        <v>118</v>
      </c>
      <c r="B20" s="233"/>
      <c r="C20" s="233"/>
      <c r="D20" s="233"/>
      <c r="E20" s="233"/>
      <c r="F20" s="233"/>
      <c r="G20" s="233"/>
      <c r="H20" s="233"/>
      <c r="I20" s="233"/>
      <c r="J20" s="233"/>
      <c r="K20" s="233"/>
      <c r="L20" s="233"/>
      <c r="M20" s="233"/>
      <c r="N20" s="236"/>
      <c r="O20" s="236"/>
      <c r="P20" s="236"/>
      <c r="Q20" s="236"/>
      <c r="R20" s="236"/>
      <c r="S20" s="236"/>
      <c r="T20" s="236"/>
      <c r="U20" s="237"/>
    </row>
    <row r="21" spans="1:21" ht="15" thickBot="1" x14ac:dyDescent="0.4">
      <c r="A21" s="45" t="s">
        <v>94</v>
      </c>
      <c r="B21" s="26">
        <v>39.700000000000003</v>
      </c>
      <c r="C21" s="26">
        <v>2</v>
      </c>
      <c r="D21" s="26">
        <v>35.700000000000003</v>
      </c>
      <c r="E21" s="26">
        <v>43.7</v>
      </c>
      <c r="F21" s="26">
        <v>43.6</v>
      </c>
      <c r="G21" s="26">
        <v>2</v>
      </c>
      <c r="H21" s="26">
        <v>39.700000000000003</v>
      </c>
      <c r="I21" s="26">
        <v>47.6</v>
      </c>
      <c r="J21" s="26">
        <v>46.3</v>
      </c>
      <c r="K21" s="26">
        <v>2.1</v>
      </c>
      <c r="L21" s="26">
        <v>42.2</v>
      </c>
      <c r="M21" s="26">
        <v>50.3</v>
      </c>
      <c r="N21" s="50">
        <v>41.4</v>
      </c>
      <c r="O21" s="50">
        <v>2.2999999999999998</v>
      </c>
      <c r="P21" s="50">
        <v>36.9</v>
      </c>
      <c r="Q21" s="50">
        <v>45.9</v>
      </c>
      <c r="R21" s="50">
        <v>39.799999999999997</v>
      </c>
      <c r="S21" s="50">
        <v>2</v>
      </c>
      <c r="T21" s="50">
        <v>35.9</v>
      </c>
      <c r="U21" s="50">
        <v>43.8</v>
      </c>
    </row>
    <row r="22" spans="1:21" ht="15" thickBot="1" x14ac:dyDescent="0.4">
      <c r="A22" s="45" t="s">
        <v>95</v>
      </c>
      <c r="B22" s="26">
        <v>52.8</v>
      </c>
      <c r="C22" s="26">
        <v>2.1</v>
      </c>
      <c r="D22" s="26">
        <v>48.7</v>
      </c>
      <c r="E22" s="26">
        <v>57</v>
      </c>
      <c r="F22" s="26">
        <v>50.9</v>
      </c>
      <c r="G22" s="26">
        <v>2</v>
      </c>
      <c r="H22" s="26">
        <v>46.9</v>
      </c>
      <c r="I22" s="26">
        <v>54.9</v>
      </c>
      <c r="J22" s="26">
        <v>49.9</v>
      </c>
      <c r="K22" s="26">
        <v>2.1</v>
      </c>
      <c r="L22" s="26">
        <v>45.8</v>
      </c>
      <c r="M22" s="26">
        <v>53.9</v>
      </c>
      <c r="N22" s="50">
        <v>54.3</v>
      </c>
      <c r="O22" s="50">
        <v>2.2999999999999998</v>
      </c>
      <c r="P22" s="50">
        <v>49.8</v>
      </c>
      <c r="Q22" s="50">
        <v>58.8</v>
      </c>
      <c r="R22" s="50">
        <v>56.1</v>
      </c>
      <c r="S22" s="50">
        <v>2</v>
      </c>
      <c r="T22" s="50">
        <v>52.1</v>
      </c>
      <c r="U22" s="50">
        <v>60</v>
      </c>
    </row>
    <row r="23" spans="1:21" ht="15" thickBot="1" x14ac:dyDescent="0.4">
      <c r="A23" s="45" t="s">
        <v>96</v>
      </c>
      <c r="B23" s="26">
        <v>7.5</v>
      </c>
      <c r="C23" s="26">
        <v>1.3</v>
      </c>
      <c r="D23" s="26">
        <v>5.3</v>
      </c>
      <c r="E23" s="26">
        <v>10.5</v>
      </c>
      <c r="F23" s="26">
        <v>5.5</v>
      </c>
      <c r="G23" s="26">
        <v>1</v>
      </c>
      <c r="H23" s="26">
        <v>3.8</v>
      </c>
      <c r="I23" s="26">
        <v>7.8</v>
      </c>
      <c r="J23" s="26">
        <v>3.9</v>
      </c>
      <c r="K23" s="26">
        <v>0.8</v>
      </c>
      <c r="L23" s="26">
        <v>2.6</v>
      </c>
      <c r="M23" s="26">
        <v>5.7</v>
      </c>
      <c r="N23" s="50">
        <v>4.3</v>
      </c>
      <c r="O23" s="50">
        <v>0.9</v>
      </c>
      <c r="P23" s="50">
        <v>2.8</v>
      </c>
      <c r="Q23" s="50">
        <v>6.5</v>
      </c>
      <c r="R23" s="50">
        <v>4.0999999999999996</v>
      </c>
      <c r="S23" s="50">
        <v>0.8</v>
      </c>
      <c r="T23" s="50">
        <v>2.8</v>
      </c>
      <c r="U23" s="50">
        <v>6.1</v>
      </c>
    </row>
    <row r="24" spans="1:21" ht="15" thickBot="1" x14ac:dyDescent="0.4">
      <c r="A24" s="222" t="s">
        <v>101</v>
      </c>
      <c r="B24" s="223"/>
      <c r="C24" s="223"/>
      <c r="D24" s="223"/>
      <c r="E24" s="223"/>
      <c r="F24" s="223"/>
      <c r="G24" s="223"/>
      <c r="H24" s="223"/>
      <c r="I24" s="223"/>
      <c r="J24" s="223"/>
      <c r="K24" s="223"/>
      <c r="L24" s="223"/>
      <c r="M24" s="223"/>
      <c r="N24" s="236"/>
      <c r="O24" s="236"/>
      <c r="P24" s="236"/>
      <c r="Q24" s="236"/>
      <c r="R24" s="236"/>
      <c r="S24" s="236"/>
      <c r="T24" s="236"/>
      <c r="U24" s="237"/>
    </row>
    <row r="25" spans="1:21" ht="15" thickBot="1" x14ac:dyDescent="0.4">
      <c r="A25" s="45" t="s">
        <v>94</v>
      </c>
      <c r="B25" s="26">
        <v>46.1</v>
      </c>
      <c r="C25" s="26">
        <v>2.1</v>
      </c>
      <c r="D25" s="26">
        <v>41.9</v>
      </c>
      <c r="E25" s="26">
        <v>50.2</v>
      </c>
      <c r="F25" s="26">
        <v>42.2</v>
      </c>
      <c r="G25" s="26">
        <v>2</v>
      </c>
      <c r="H25" s="26">
        <v>38.299999999999997</v>
      </c>
      <c r="I25" s="26">
        <v>46.2</v>
      </c>
      <c r="J25" s="26">
        <v>52.5</v>
      </c>
      <c r="K25" s="26">
        <v>2.1</v>
      </c>
      <c r="L25" s="26">
        <v>48.4</v>
      </c>
      <c r="M25" s="26">
        <v>56.5</v>
      </c>
      <c r="N25" s="50">
        <v>42.5</v>
      </c>
      <c r="O25" s="50">
        <v>2.2999999999999998</v>
      </c>
      <c r="P25" s="50">
        <v>38</v>
      </c>
      <c r="Q25" s="50">
        <v>47.1</v>
      </c>
      <c r="R25" s="50">
        <v>44.5</v>
      </c>
      <c r="S25" s="50">
        <v>2</v>
      </c>
      <c r="T25" s="50">
        <v>40.6</v>
      </c>
      <c r="U25" s="50">
        <v>48.5</v>
      </c>
    </row>
    <row r="26" spans="1:21" ht="15" thickBot="1" x14ac:dyDescent="0.4">
      <c r="A26" s="45" t="s">
        <v>95</v>
      </c>
      <c r="B26" s="26">
        <v>49.6</v>
      </c>
      <c r="C26" s="26">
        <v>2.1</v>
      </c>
      <c r="D26" s="26">
        <v>45.5</v>
      </c>
      <c r="E26" s="26">
        <v>53.8</v>
      </c>
      <c r="F26" s="26">
        <v>55.3</v>
      </c>
      <c r="G26" s="26">
        <v>2</v>
      </c>
      <c r="H26" s="26">
        <v>51.2</v>
      </c>
      <c r="I26" s="26">
        <v>59.2</v>
      </c>
      <c r="J26" s="26">
        <v>45</v>
      </c>
      <c r="K26" s="26">
        <v>2.1</v>
      </c>
      <c r="L26" s="26">
        <v>41</v>
      </c>
      <c r="M26" s="26">
        <v>49.1</v>
      </c>
      <c r="N26" s="50">
        <v>55.1</v>
      </c>
      <c r="O26" s="50">
        <v>2.2999999999999998</v>
      </c>
      <c r="P26" s="50">
        <v>50.5</v>
      </c>
      <c r="Q26" s="50">
        <v>59.6</v>
      </c>
      <c r="R26" s="50">
        <v>51.5</v>
      </c>
      <c r="S26" s="50">
        <v>2.1</v>
      </c>
      <c r="T26" s="50">
        <v>47.5</v>
      </c>
      <c r="U26" s="50">
        <v>55.6</v>
      </c>
    </row>
    <row r="27" spans="1:21" ht="15" thickBot="1" x14ac:dyDescent="0.4">
      <c r="A27" s="45" t="s">
        <v>96</v>
      </c>
      <c r="B27" s="26">
        <v>4.3</v>
      </c>
      <c r="C27" s="26">
        <v>0.9</v>
      </c>
      <c r="D27" s="26">
        <v>2.9</v>
      </c>
      <c r="E27" s="26">
        <v>6.4</v>
      </c>
      <c r="F27" s="26">
        <v>2.5</v>
      </c>
      <c r="G27" s="26">
        <v>0.7</v>
      </c>
      <c r="H27" s="26">
        <v>1.5</v>
      </c>
      <c r="I27" s="26">
        <v>4.2</v>
      </c>
      <c r="J27" s="26">
        <v>2.5</v>
      </c>
      <c r="K27" s="26">
        <v>0.5</v>
      </c>
      <c r="L27" s="26">
        <v>1.7</v>
      </c>
      <c r="M27" s="26">
        <v>3.7</v>
      </c>
      <c r="N27" s="50">
        <v>2.5</v>
      </c>
      <c r="O27" s="50">
        <v>0.7</v>
      </c>
      <c r="P27" s="50">
        <v>1.5</v>
      </c>
      <c r="Q27" s="50">
        <v>4.0999999999999996</v>
      </c>
      <c r="R27" s="50">
        <v>3.9</v>
      </c>
      <c r="S27" s="50">
        <v>1</v>
      </c>
      <c r="T27" s="50">
        <v>2.4</v>
      </c>
      <c r="U27" s="50">
        <v>6.5</v>
      </c>
    </row>
    <row r="28" spans="1:21" ht="15" thickBot="1" x14ac:dyDescent="0.4">
      <c r="A28" s="222" t="s">
        <v>102</v>
      </c>
      <c r="B28" s="223"/>
      <c r="C28" s="223"/>
      <c r="D28" s="223"/>
      <c r="E28" s="223"/>
      <c r="F28" s="223"/>
      <c r="G28" s="223"/>
      <c r="H28" s="223"/>
      <c r="I28" s="223"/>
      <c r="J28" s="223"/>
      <c r="K28" s="223"/>
      <c r="L28" s="223"/>
      <c r="M28" s="223"/>
      <c r="N28" s="236"/>
      <c r="O28" s="236"/>
      <c r="P28" s="236"/>
      <c r="Q28" s="236"/>
      <c r="R28" s="236"/>
      <c r="S28" s="236"/>
      <c r="T28" s="236"/>
      <c r="U28" s="237"/>
    </row>
    <row r="29" spans="1:21" ht="15" thickBot="1" x14ac:dyDescent="0.4">
      <c r="A29" s="45" t="s">
        <v>94</v>
      </c>
      <c r="B29" s="26">
        <v>68.900000000000006</v>
      </c>
      <c r="C29" s="26">
        <v>1.9</v>
      </c>
      <c r="D29" s="26">
        <v>65.099999999999994</v>
      </c>
      <c r="E29" s="26">
        <v>72.400000000000006</v>
      </c>
      <c r="F29" s="26">
        <v>72.5</v>
      </c>
      <c r="G29" s="26">
        <v>1.8</v>
      </c>
      <c r="H29" s="26">
        <v>68.8</v>
      </c>
      <c r="I29" s="26">
        <v>75.8</v>
      </c>
      <c r="J29" s="26">
        <v>67</v>
      </c>
      <c r="K29" s="26">
        <v>1.9</v>
      </c>
      <c r="L29" s="26">
        <v>63.1</v>
      </c>
      <c r="M29" s="26">
        <v>70.7</v>
      </c>
      <c r="N29" s="50">
        <v>70.400000000000006</v>
      </c>
      <c r="O29" s="50">
        <v>2.1</v>
      </c>
      <c r="P29" s="50">
        <v>66.099999999999994</v>
      </c>
      <c r="Q29" s="50">
        <v>74.3</v>
      </c>
      <c r="R29" s="50">
        <v>69.5</v>
      </c>
      <c r="S29" s="50">
        <v>1.9</v>
      </c>
      <c r="T29" s="50">
        <v>65.7</v>
      </c>
      <c r="U29" s="50">
        <v>73</v>
      </c>
    </row>
    <row r="30" spans="1:21" ht="15" thickBot="1" x14ac:dyDescent="0.4">
      <c r="A30" s="45" t="s">
        <v>95</v>
      </c>
      <c r="B30" s="26">
        <v>28.7</v>
      </c>
      <c r="C30" s="26">
        <v>1.8</v>
      </c>
      <c r="D30" s="26">
        <v>25.3</v>
      </c>
      <c r="E30" s="26">
        <v>32.4</v>
      </c>
      <c r="F30" s="26">
        <v>25.3</v>
      </c>
      <c r="G30" s="26">
        <v>1.7</v>
      </c>
      <c r="H30" s="26">
        <v>22</v>
      </c>
      <c r="I30" s="26">
        <v>28.8</v>
      </c>
      <c r="J30" s="26">
        <v>30.9</v>
      </c>
      <c r="K30" s="26">
        <v>1.9</v>
      </c>
      <c r="L30" s="26">
        <v>27.4</v>
      </c>
      <c r="M30" s="26">
        <v>34.700000000000003</v>
      </c>
      <c r="N30" s="50">
        <v>26.5</v>
      </c>
      <c r="O30" s="50">
        <v>2</v>
      </c>
      <c r="P30" s="50">
        <v>22.7</v>
      </c>
      <c r="Q30" s="50">
        <v>30.6</v>
      </c>
      <c r="R30" s="50">
        <v>28</v>
      </c>
      <c r="S30" s="50">
        <v>1.8</v>
      </c>
      <c r="T30" s="50">
        <v>24.6</v>
      </c>
      <c r="U30" s="50">
        <v>31.7</v>
      </c>
    </row>
    <row r="31" spans="1:21" ht="15" thickBot="1" x14ac:dyDescent="0.4">
      <c r="A31" s="45" t="s">
        <v>96</v>
      </c>
      <c r="B31" s="26">
        <v>2.4</v>
      </c>
      <c r="C31" s="26">
        <v>0.6</v>
      </c>
      <c r="D31" s="26">
        <v>1.4</v>
      </c>
      <c r="E31" s="26">
        <v>4.0999999999999996</v>
      </c>
      <c r="F31" s="26">
        <v>2.2999999999999998</v>
      </c>
      <c r="G31" s="26">
        <v>0.6</v>
      </c>
      <c r="H31" s="26">
        <v>1.4</v>
      </c>
      <c r="I31" s="26">
        <v>3.8</v>
      </c>
      <c r="J31" s="26">
        <v>2.1</v>
      </c>
      <c r="K31" s="26">
        <v>0.6</v>
      </c>
      <c r="L31" s="26">
        <v>1.2</v>
      </c>
      <c r="M31" s="26">
        <v>3.5</v>
      </c>
      <c r="N31" s="50">
        <v>3.1</v>
      </c>
      <c r="O31" s="50">
        <v>0.8</v>
      </c>
      <c r="P31" s="50">
        <v>1.9</v>
      </c>
      <c r="Q31" s="50">
        <v>5.3</v>
      </c>
      <c r="R31" s="50">
        <v>2.5</v>
      </c>
      <c r="S31" s="50">
        <v>0.6</v>
      </c>
      <c r="T31" s="50">
        <v>1.6</v>
      </c>
      <c r="U31" s="50">
        <v>4</v>
      </c>
    </row>
    <row r="32" spans="1:21" ht="15" thickBot="1" x14ac:dyDescent="0.4">
      <c r="A32" s="222" t="s">
        <v>103</v>
      </c>
      <c r="B32" s="223"/>
      <c r="C32" s="223"/>
      <c r="D32" s="223"/>
      <c r="E32" s="223"/>
      <c r="F32" s="223"/>
      <c r="G32" s="223"/>
      <c r="H32" s="223"/>
      <c r="I32" s="223"/>
      <c r="J32" s="223"/>
      <c r="K32" s="223"/>
      <c r="L32" s="223"/>
      <c r="M32" s="223"/>
      <c r="N32" s="236"/>
      <c r="O32" s="236"/>
      <c r="P32" s="236"/>
      <c r="Q32" s="236"/>
      <c r="R32" s="236"/>
      <c r="S32" s="236"/>
      <c r="T32" s="236"/>
      <c r="U32" s="237"/>
    </row>
    <row r="33" spans="1:21" ht="15" thickBot="1" x14ac:dyDescent="0.4">
      <c r="A33" s="45" t="s">
        <v>94</v>
      </c>
      <c r="B33" s="26">
        <v>23.2</v>
      </c>
      <c r="C33" s="26">
        <v>1.8</v>
      </c>
      <c r="D33" s="26">
        <v>19.899999999999999</v>
      </c>
      <c r="E33" s="26">
        <v>26.9</v>
      </c>
      <c r="F33" s="26">
        <v>23</v>
      </c>
      <c r="G33" s="26">
        <v>1.7</v>
      </c>
      <c r="H33" s="26">
        <v>19.8</v>
      </c>
      <c r="I33" s="26">
        <v>26.6</v>
      </c>
      <c r="J33" s="26">
        <v>22.4</v>
      </c>
      <c r="K33" s="26">
        <v>1.8</v>
      </c>
      <c r="L33" s="26">
        <v>19.100000000000001</v>
      </c>
      <c r="M33" s="26">
        <v>26</v>
      </c>
      <c r="N33" s="50">
        <v>29.6</v>
      </c>
      <c r="O33" s="50">
        <v>2.1</v>
      </c>
      <c r="P33" s="50">
        <v>25.6</v>
      </c>
      <c r="Q33" s="50">
        <v>33.9</v>
      </c>
      <c r="R33" s="50">
        <v>29.3</v>
      </c>
      <c r="S33" s="50">
        <v>1.9</v>
      </c>
      <c r="T33" s="50">
        <v>25.7</v>
      </c>
      <c r="U33" s="50">
        <v>33.1</v>
      </c>
    </row>
    <row r="34" spans="1:21" ht="15" thickBot="1" x14ac:dyDescent="0.4">
      <c r="A34" s="45" t="s">
        <v>95</v>
      </c>
      <c r="B34" s="26">
        <v>76.7</v>
      </c>
      <c r="C34" s="26">
        <v>1.8</v>
      </c>
      <c r="D34" s="26">
        <v>73</v>
      </c>
      <c r="E34" s="26">
        <v>80</v>
      </c>
      <c r="F34" s="26">
        <v>77</v>
      </c>
      <c r="G34" s="26">
        <v>1.7</v>
      </c>
      <c r="H34" s="26">
        <v>73.400000000000006</v>
      </c>
      <c r="I34" s="26">
        <v>80.2</v>
      </c>
      <c r="J34" s="26">
        <v>77.599999999999994</v>
      </c>
      <c r="K34" s="26">
        <v>1.8</v>
      </c>
      <c r="L34" s="26">
        <v>74</v>
      </c>
      <c r="M34" s="26">
        <v>80.8</v>
      </c>
      <c r="N34" s="50">
        <v>70.2</v>
      </c>
      <c r="O34" s="50">
        <v>2.1</v>
      </c>
      <c r="P34" s="50">
        <v>65.900000000000006</v>
      </c>
      <c r="Q34" s="50">
        <v>74.099999999999994</v>
      </c>
      <c r="R34" s="50">
        <v>70.599999999999994</v>
      </c>
      <c r="S34" s="50">
        <v>1.9</v>
      </c>
      <c r="T34" s="50">
        <v>66.7</v>
      </c>
      <c r="U34" s="50">
        <v>74.099999999999994</v>
      </c>
    </row>
    <row r="35" spans="1:21" ht="15" thickBot="1" x14ac:dyDescent="0.4">
      <c r="A35" s="45" t="s">
        <v>96</v>
      </c>
      <c r="B35" s="26">
        <v>0.1</v>
      </c>
      <c r="C35" s="26">
        <v>0.1</v>
      </c>
      <c r="D35" s="26">
        <v>0</v>
      </c>
      <c r="E35" s="26">
        <v>0.7</v>
      </c>
      <c r="F35" s="26">
        <v>0</v>
      </c>
      <c r="G35" s="26">
        <v>0</v>
      </c>
      <c r="H35" s="26">
        <v>0</v>
      </c>
      <c r="I35" s="26">
        <v>0.2</v>
      </c>
      <c r="J35" s="26">
        <v>0</v>
      </c>
      <c r="K35" s="26">
        <v>0</v>
      </c>
      <c r="L35" s="26">
        <v>0</v>
      </c>
      <c r="M35" s="26">
        <v>0.2</v>
      </c>
      <c r="N35" s="50">
        <v>0.3</v>
      </c>
      <c r="O35" s="50">
        <v>0.1</v>
      </c>
      <c r="P35" s="50">
        <v>0.1</v>
      </c>
      <c r="Q35" s="50">
        <v>0.7</v>
      </c>
      <c r="R35" s="50">
        <v>0.2</v>
      </c>
      <c r="S35" s="50">
        <v>0.1</v>
      </c>
      <c r="T35" s="50">
        <v>0.1</v>
      </c>
      <c r="U35" s="50">
        <v>0.4</v>
      </c>
    </row>
    <row r="36" spans="1:21" ht="15" thickBot="1" x14ac:dyDescent="0.4">
      <c r="A36" s="232" t="s">
        <v>104</v>
      </c>
      <c r="B36" s="233"/>
      <c r="C36" s="233"/>
      <c r="D36" s="233"/>
      <c r="E36" s="233"/>
      <c r="F36" s="233"/>
      <c r="G36" s="233"/>
      <c r="H36" s="233"/>
      <c r="I36" s="233"/>
      <c r="J36" s="233"/>
      <c r="K36" s="233"/>
      <c r="L36" s="233"/>
      <c r="M36" s="233"/>
      <c r="N36" s="236"/>
      <c r="O36" s="236"/>
      <c r="P36" s="236"/>
      <c r="Q36" s="236"/>
      <c r="R36" s="236"/>
      <c r="S36" s="236"/>
      <c r="T36" s="236"/>
      <c r="U36" s="237"/>
    </row>
    <row r="37" spans="1:21" ht="15" thickBot="1" x14ac:dyDescent="0.4">
      <c r="A37" s="45" t="s">
        <v>94</v>
      </c>
      <c r="B37" s="26">
        <v>31.4</v>
      </c>
      <c r="C37" s="26">
        <v>1.9</v>
      </c>
      <c r="D37" s="26">
        <v>27.8</v>
      </c>
      <c r="E37" s="26">
        <v>35.200000000000003</v>
      </c>
      <c r="F37" s="26">
        <v>32.4</v>
      </c>
      <c r="G37" s="26">
        <v>1.9</v>
      </c>
      <c r="H37" s="26">
        <v>28.8</v>
      </c>
      <c r="I37" s="26">
        <v>36.299999999999997</v>
      </c>
      <c r="J37" s="26">
        <v>26.8</v>
      </c>
      <c r="K37" s="26">
        <v>1.8</v>
      </c>
      <c r="L37" s="26">
        <v>23.3</v>
      </c>
      <c r="M37" s="26">
        <v>30.5</v>
      </c>
      <c r="N37" s="50">
        <v>35.299999999999997</v>
      </c>
      <c r="O37" s="50">
        <v>2.2000000000000002</v>
      </c>
      <c r="P37" s="50">
        <v>31.1</v>
      </c>
      <c r="Q37" s="50">
        <v>39.799999999999997</v>
      </c>
      <c r="R37" s="50">
        <v>35.4</v>
      </c>
      <c r="S37" s="50">
        <v>1.9</v>
      </c>
      <c r="T37" s="50">
        <v>31.8</v>
      </c>
      <c r="U37" s="50">
        <v>39.200000000000003</v>
      </c>
    </row>
    <row r="38" spans="1:21" ht="15" thickBot="1" x14ac:dyDescent="0.4">
      <c r="A38" s="45" t="s">
        <v>95</v>
      </c>
      <c r="B38" s="26">
        <v>68.5</v>
      </c>
      <c r="C38" s="26">
        <v>1.9</v>
      </c>
      <c r="D38" s="26">
        <v>64.7</v>
      </c>
      <c r="E38" s="26">
        <v>72.099999999999994</v>
      </c>
      <c r="F38" s="26">
        <v>67.599999999999994</v>
      </c>
      <c r="G38" s="26">
        <v>1.9</v>
      </c>
      <c r="H38" s="26">
        <v>63.7</v>
      </c>
      <c r="I38" s="26">
        <v>71.2</v>
      </c>
      <c r="J38" s="26">
        <v>72.8</v>
      </c>
      <c r="K38" s="26">
        <v>1.8</v>
      </c>
      <c r="L38" s="26">
        <v>69.099999999999994</v>
      </c>
      <c r="M38" s="26">
        <v>76.3</v>
      </c>
      <c r="N38" s="50">
        <v>64.5</v>
      </c>
      <c r="O38" s="50">
        <v>2.2000000000000002</v>
      </c>
      <c r="P38" s="50">
        <v>60</v>
      </c>
      <c r="Q38" s="50">
        <v>68.7</v>
      </c>
      <c r="R38" s="50">
        <v>64.2</v>
      </c>
      <c r="S38" s="50">
        <v>1.9</v>
      </c>
      <c r="T38" s="50">
        <v>60.5</v>
      </c>
      <c r="U38" s="50">
        <v>67.900000000000006</v>
      </c>
    </row>
    <row r="39" spans="1:21" ht="15" thickBot="1" x14ac:dyDescent="0.4">
      <c r="A39" s="45" t="s">
        <v>96</v>
      </c>
      <c r="B39" s="26">
        <v>0.1</v>
      </c>
      <c r="C39" s="26">
        <v>0.1</v>
      </c>
      <c r="D39" s="26">
        <v>0</v>
      </c>
      <c r="E39" s="26">
        <v>0.3</v>
      </c>
      <c r="F39" s="26">
        <v>0</v>
      </c>
      <c r="G39" s="26">
        <v>0</v>
      </c>
      <c r="H39" s="26">
        <v>0</v>
      </c>
      <c r="I39" s="26">
        <v>0</v>
      </c>
      <c r="J39" s="26">
        <v>0.4</v>
      </c>
      <c r="K39" s="26">
        <v>0.2</v>
      </c>
      <c r="L39" s="26">
        <v>0.1</v>
      </c>
      <c r="M39" s="26">
        <v>1.1000000000000001</v>
      </c>
      <c r="N39" s="50">
        <v>0.2</v>
      </c>
      <c r="O39" s="50">
        <v>0.1</v>
      </c>
      <c r="P39" s="50">
        <v>0.1</v>
      </c>
      <c r="Q39" s="50">
        <v>0.6</v>
      </c>
      <c r="R39" s="50">
        <v>0.3</v>
      </c>
      <c r="S39" s="50">
        <v>0.3</v>
      </c>
      <c r="T39" s="50">
        <v>0.1</v>
      </c>
      <c r="U39" s="50">
        <v>1.9</v>
      </c>
    </row>
    <row r="40" spans="1:21" ht="19" customHeight="1" x14ac:dyDescent="0.35">
      <c r="A40" s="175" t="s">
        <v>127</v>
      </c>
      <c r="B40" s="175"/>
      <c r="C40" s="175"/>
      <c r="D40" s="175"/>
      <c r="E40" s="175"/>
      <c r="F40" s="175"/>
      <c r="G40" s="175"/>
      <c r="H40" s="175"/>
      <c r="I40" s="175"/>
      <c r="J40" s="175"/>
      <c r="K40" s="175"/>
      <c r="L40" s="175"/>
      <c r="M40" s="175"/>
      <c r="N40" s="175"/>
      <c r="O40" s="175"/>
      <c r="P40" s="175"/>
      <c r="Q40" s="175"/>
      <c r="R40" s="175"/>
      <c r="S40" s="175"/>
      <c r="T40" s="175"/>
      <c r="U40" s="175"/>
    </row>
    <row r="41" spans="1:21" ht="19" customHeight="1" x14ac:dyDescent="0.35">
      <c r="A41" s="175"/>
      <c r="B41" s="175"/>
      <c r="C41" s="175"/>
      <c r="D41" s="175"/>
      <c r="E41" s="175"/>
      <c r="F41" s="175"/>
      <c r="G41" s="175"/>
      <c r="H41" s="175"/>
      <c r="I41" s="175"/>
      <c r="J41" s="175"/>
      <c r="K41" s="175"/>
      <c r="L41" s="175"/>
      <c r="M41" s="175"/>
      <c r="N41" s="175"/>
      <c r="O41" s="175"/>
      <c r="P41" s="175"/>
      <c r="Q41" s="175"/>
      <c r="R41" s="175"/>
      <c r="S41" s="175"/>
      <c r="T41" s="175"/>
      <c r="U41" s="175"/>
    </row>
    <row r="42" spans="1:21" ht="19" customHeight="1" x14ac:dyDescent="0.35"/>
    <row r="43" spans="1:21" ht="19" customHeight="1" x14ac:dyDescent="0.35"/>
    <row r="44" spans="1:21" ht="19" customHeight="1" x14ac:dyDescent="0.35"/>
    <row r="45" spans="1:21" ht="19" customHeight="1" x14ac:dyDescent="0.35"/>
    <row r="46" spans="1:21" ht="19" customHeight="1" x14ac:dyDescent="0.35"/>
    <row r="47" spans="1:21" ht="19" customHeight="1" x14ac:dyDescent="0.35"/>
    <row r="48" spans="1:21" ht="19" customHeight="1" x14ac:dyDescent="0.35"/>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sheetData>
  <mergeCells count="26">
    <mergeCell ref="A1:U1"/>
    <mergeCell ref="A40:U41"/>
    <mergeCell ref="N4:U4"/>
    <mergeCell ref="N8:U8"/>
    <mergeCell ref="N12:U12"/>
    <mergeCell ref="N16:U16"/>
    <mergeCell ref="N20:U20"/>
    <mergeCell ref="N24:U24"/>
    <mergeCell ref="A36:M36"/>
    <mergeCell ref="N2:Q2"/>
    <mergeCell ref="R2:U2"/>
    <mergeCell ref="N28:U28"/>
    <mergeCell ref="N32:U32"/>
    <mergeCell ref="N36:U36"/>
    <mergeCell ref="A12:M12"/>
    <mergeCell ref="A16:M16"/>
    <mergeCell ref="A20:M20"/>
    <mergeCell ref="A24:M24"/>
    <mergeCell ref="A28:M28"/>
    <mergeCell ref="A32:M32"/>
    <mergeCell ref="A2:A3"/>
    <mergeCell ref="B2:E2"/>
    <mergeCell ref="F2:I2"/>
    <mergeCell ref="J2:M2"/>
    <mergeCell ref="A4:M4"/>
    <mergeCell ref="A8:M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3" sqref="A1:A1048576"/>
    </sheetView>
  </sheetViews>
  <sheetFormatPr defaultColWidth="11.453125" defaultRowHeight="14.5" x14ac:dyDescent="0.35"/>
  <cols>
    <col min="1" max="1" width="39.26953125" customWidth="1"/>
  </cols>
  <sheetData>
    <row r="1" spans="1:5" x14ac:dyDescent="0.35">
      <c r="A1" s="173" t="s">
        <v>1093</v>
      </c>
      <c r="B1" s="173"/>
      <c r="C1" s="173"/>
      <c r="D1" s="173"/>
      <c r="E1" s="173"/>
    </row>
    <row r="2" spans="1:5" ht="15" thickBot="1" x14ac:dyDescent="0.4">
      <c r="A2" s="241"/>
      <c r="B2" s="241"/>
      <c r="C2" s="241"/>
      <c r="D2" s="241"/>
      <c r="E2" s="241"/>
    </row>
    <row r="3" spans="1:5" ht="15" thickBot="1" x14ac:dyDescent="0.4">
      <c r="A3" s="104" t="s">
        <v>1078</v>
      </c>
      <c r="B3" s="53" t="s">
        <v>89</v>
      </c>
      <c r="C3" s="53" t="s">
        <v>90</v>
      </c>
      <c r="D3" s="53" t="s">
        <v>91</v>
      </c>
      <c r="E3" s="53" t="s">
        <v>92</v>
      </c>
    </row>
    <row r="4" spans="1:5" ht="15" thickBot="1" x14ac:dyDescent="0.4">
      <c r="A4" s="238" t="s">
        <v>1079</v>
      </c>
      <c r="B4" s="239"/>
      <c r="C4" s="239"/>
      <c r="D4" s="239"/>
      <c r="E4" s="240"/>
    </row>
    <row r="5" spans="1:5" ht="15" thickBot="1" x14ac:dyDescent="0.4">
      <c r="A5" s="128" t="s">
        <v>1080</v>
      </c>
      <c r="B5" s="50">
        <v>38.700000000000003</v>
      </c>
      <c r="C5" s="50">
        <v>1.1000000000000001</v>
      </c>
      <c r="D5" s="50">
        <v>36.700000000000003</v>
      </c>
      <c r="E5" s="50">
        <v>40.9</v>
      </c>
    </row>
    <row r="6" spans="1:5" ht="15" thickBot="1" x14ac:dyDescent="0.4">
      <c r="A6" s="128" t="s">
        <v>1081</v>
      </c>
      <c r="B6" s="50">
        <v>49.4</v>
      </c>
      <c r="C6" s="50">
        <v>1.1000000000000001</v>
      </c>
      <c r="D6" s="50">
        <v>47.2</v>
      </c>
      <c r="E6" s="50">
        <v>51.5</v>
      </c>
    </row>
    <row r="7" spans="1:5" ht="15" thickBot="1" x14ac:dyDescent="0.4">
      <c r="A7" s="128" t="s">
        <v>1082</v>
      </c>
      <c r="B7" s="50">
        <v>11.9</v>
      </c>
      <c r="C7" s="50">
        <v>0.7</v>
      </c>
      <c r="D7" s="50">
        <v>10.6</v>
      </c>
      <c r="E7" s="50">
        <v>13.3</v>
      </c>
    </row>
    <row r="8" spans="1:5" ht="15" thickBot="1" x14ac:dyDescent="0.4">
      <c r="A8" s="238" t="s">
        <v>1083</v>
      </c>
      <c r="B8" s="239"/>
      <c r="C8" s="239"/>
      <c r="D8" s="239"/>
      <c r="E8" s="240"/>
    </row>
    <row r="9" spans="1:5" ht="15" thickBot="1" x14ac:dyDescent="0.4">
      <c r="A9" s="128" t="s">
        <v>1084</v>
      </c>
      <c r="B9" s="50">
        <v>2.7</v>
      </c>
      <c r="C9" s="50">
        <v>0.3</v>
      </c>
      <c r="D9" s="50">
        <v>2.1</v>
      </c>
      <c r="E9" s="50">
        <v>3.4</v>
      </c>
    </row>
    <row r="10" spans="1:5" ht="15" thickBot="1" x14ac:dyDescent="0.4">
      <c r="A10" s="128" t="s">
        <v>1085</v>
      </c>
      <c r="B10" s="50">
        <v>46.3</v>
      </c>
      <c r="C10" s="50">
        <v>1.1000000000000001</v>
      </c>
      <c r="D10" s="50">
        <v>44.2</v>
      </c>
      <c r="E10" s="50">
        <v>48.5</v>
      </c>
    </row>
    <row r="11" spans="1:5" ht="23.5" thickBot="1" x14ac:dyDescent="0.4">
      <c r="A11" s="128" t="s">
        <v>1086</v>
      </c>
      <c r="B11" s="50">
        <v>31.5</v>
      </c>
      <c r="C11" s="50">
        <v>1</v>
      </c>
      <c r="D11" s="50">
        <v>29.5</v>
      </c>
      <c r="E11" s="50">
        <v>33.5</v>
      </c>
    </row>
    <row r="12" spans="1:5" ht="15" thickBot="1" x14ac:dyDescent="0.4">
      <c r="A12" s="128" t="s">
        <v>1087</v>
      </c>
      <c r="B12" s="50">
        <v>19.5</v>
      </c>
      <c r="C12" s="50">
        <v>0.8</v>
      </c>
      <c r="D12" s="50">
        <v>18</v>
      </c>
      <c r="E12" s="50">
        <v>21.2</v>
      </c>
    </row>
    <row r="13" spans="1:5" ht="15" thickBot="1" x14ac:dyDescent="0.4">
      <c r="A13" s="238" t="s">
        <v>1088</v>
      </c>
      <c r="B13" s="239"/>
      <c r="C13" s="239"/>
      <c r="D13" s="239"/>
      <c r="E13" s="240"/>
    </row>
    <row r="14" spans="1:5" ht="23.5" thickBot="1" x14ac:dyDescent="0.4">
      <c r="A14" s="128" t="s">
        <v>1089</v>
      </c>
      <c r="B14" s="50">
        <v>27.4</v>
      </c>
      <c r="C14" s="50">
        <v>1</v>
      </c>
      <c r="D14" s="50">
        <v>25.5</v>
      </c>
      <c r="E14" s="50">
        <v>29.3</v>
      </c>
    </row>
    <row r="15" spans="1:5" ht="15" thickBot="1" x14ac:dyDescent="0.4">
      <c r="A15" s="128" t="s">
        <v>1090</v>
      </c>
      <c r="B15" s="50">
        <v>32.799999999999997</v>
      </c>
      <c r="C15" s="50">
        <v>1.1000000000000001</v>
      </c>
      <c r="D15" s="50">
        <v>30.7</v>
      </c>
      <c r="E15" s="50">
        <v>34.9</v>
      </c>
    </row>
    <row r="16" spans="1:5" ht="15" thickBot="1" x14ac:dyDescent="0.4">
      <c r="A16" s="128" t="s">
        <v>1091</v>
      </c>
      <c r="B16" s="50">
        <v>39.9</v>
      </c>
      <c r="C16" s="50">
        <v>1.1000000000000001</v>
      </c>
      <c r="D16" s="50">
        <v>37.799999999999997</v>
      </c>
      <c r="E16" s="50">
        <v>42</v>
      </c>
    </row>
    <row r="17" spans="1:5" ht="23.5" thickBot="1" x14ac:dyDescent="0.4">
      <c r="A17" s="100" t="s">
        <v>1078</v>
      </c>
      <c r="B17" s="126" t="s">
        <v>1092</v>
      </c>
      <c r="C17" s="75" t="s">
        <v>90</v>
      </c>
      <c r="D17" s="75" t="s">
        <v>91</v>
      </c>
      <c r="E17" s="75" t="s">
        <v>92</v>
      </c>
    </row>
    <row r="18" spans="1:5" ht="15" thickBot="1" x14ac:dyDescent="0.4">
      <c r="A18" s="128" t="s">
        <v>1079</v>
      </c>
      <c r="B18" s="50">
        <v>34.799999999999997</v>
      </c>
      <c r="C18" s="50">
        <v>0.7</v>
      </c>
      <c r="D18" s="50">
        <v>33.4</v>
      </c>
      <c r="E18" s="50">
        <v>36.200000000000003</v>
      </c>
    </row>
    <row r="19" spans="1:5" ht="23.5" thickBot="1" x14ac:dyDescent="0.4">
      <c r="A19" s="128" t="s">
        <v>1083</v>
      </c>
      <c r="B19" s="50">
        <v>102.3</v>
      </c>
      <c r="C19" s="50">
        <v>1.2</v>
      </c>
      <c r="D19" s="50">
        <v>99.9</v>
      </c>
      <c r="E19" s="50">
        <v>104.7</v>
      </c>
    </row>
    <row r="20" spans="1:5" ht="15" thickBot="1" x14ac:dyDescent="0.4">
      <c r="A20" s="129" t="s">
        <v>1088</v>
      </c>
      <c r="B20" s="130">
        <v>137.1</v>
      </c>
      <c r="C20" s="130">
        <v>1.4</v>
      </c>
      <c r="D20" s="130">
        <v>134.30000000000001</v>
      </c>
      <c r="E20" s="130">
        <v>139.9</v>
      </c>
    </row>
    <row r="21" spans="1:5" x14ac:dyDescent="0.35">
      <c r="A21" s="174" t="s">
        <v>1094</v>
      </c>
      <c r="B21" s="174"/>
      <c r="C21" s="174"/>
      <c r="D21" s="174"/>
      <c r="E21" s="174"/>
    </row>
    <row r="22" spans="1:5" x14ac:dyDescent="0.35">
      <c r="A22" s="191"/>
      <c r="B22" s="191"/>
      <c r="C22" s="191"/>
      <c r="D22" s="191"/>
      <c r="E22" s="191"/>
    </row>
    <row r="23" spans="1:5" x14ac:dyDescent="0.35">
      <c r="A23" s="191"/>
      <c r="B23" s="191"/>
      <c r="C23" s="191"/>
      <c r="D23" s="191"/>
      <c r="E23" s="191"/>
    </row>
    <row r="24" spans="1:5" x14ac:dyDescent="0.35">
      <c r="A24" s="191"/>
      <c r="B24" s="191"/>
      <c r="C24" s="191"/>
      <c r="D24" s="191"/>
      <c r="E24" s="191"/>
    </row>
  </sheetData>
  <mergeCells count="5">
    <mergeCell ref="A4:E4"/>
    <mergeCell ref="A8:E8"/>
    <mergeCell ref="A13:E13"/>
    <mergeCell ref="A1:E2"/>
    <mergeCell ref="A21:E2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A2" sqref="A1:A1048576"/>
    </sheetView>
  </sheetViews>
  <sheetFormatPr defaultColWidth="11.453125" defaultRowHeight="14.5" x14ac:dyDescent="0.35"/>
  <cols>
    <col min="1" max="1" width="39.26953125" customWidth="1"/>
  </cols>
  <sheetData>
    <row r="1" spans="1:17" ht="15" thickBot="1" x14ac:dyDescent="0.4">
      <c r="A1" s="181" t="s">
        <v>1103</v>
      </c>
      <c r="B1" s="181"/>
      <c r="C1" s="181"/>
      <c r="D1" s="181"/>
      <c r="E1" s="181"/>
      <c r="F1" s="181"/>
      <c r="G1" s="181"/>
      <c r="H1" s="181"/>
      <c r="I1" s="181"/>
      <c r="J1" s="181"/>
      <c r="K1" s="181"/>
      <c r="L1" s="181"/>
      <c r="M1" s="181"/>
      <c r="N1" s="181"/>
      <c r="O1" s="181"/>
      <c r="P1" s="181"/>
      <c r="Q1" s="181"/>
    </row>
    <row r="2" spans="1:17" ht="15" thickBot="1" x14ac:dyDescent="0.4">
      <c r="A2" s="52" t="s">
        <v>1095</v>
      </c>
      <c r="B2" s="197" t="s">
        <v>207</v>
      </c>
      <c r="C2" s="198"/>
      <c r="D2" s="198"/>
      <c r="E2" s="198"/>
      <c r="F2" s="198"/>
      <c r="G2" s="198"/>
      <c r="H2" s="198"/>
      <c r="I2" s="198"/>
      <c r="J2" s="198"/>
      <c r="K2" s="198"/>
      <c r="L2" s="198"/>
      <c r="M2" s="198"/>
      <c r="N2" s="198"/>
      <c r="O2" s="198"/>
      <c r="P2" s="198"/>
      <c r="Q2" s="199"/>
    </row>
    <row r="3" spans="1:17" ht="15" thickBot="1" x14ac:dyDescent="0.4">
      <c r="A3" s="76" t="s">
        <v>1096</v>
      </c>
      <c r="B3" s="197" t="s">
        <v>208</v>
      </c>
      <c r="C3" s="198"/>
      <c r="D3" s="198"/>
      <c r="E3" s="199"/>
      <c r="F3" s="197" t="s">
        <v>209</v>
      </c>
      <c r="G3" s="198"/>
      <c r="H3" s="198"/>
      <c r="I3" s="199"/>
      <c r="J3" s="197" t="s">
        <v>210</v>
      </c>
      <c r="K3" s="198"/>
      <c r="L3" s="198"/>
      <c r="M3" s="199"/>
      <c r="N3" s="197" t="s">
        <v>211</v>
      </c>
      <c r="O3" s="198"/>
      <c r="P3" s="198"/>
      <c r="Q3" s="199"/>
    </row>
    <row r="4" spans="1:17" ht="15" thickBot="1" x14ac:dyDescent="0.4">
      <c r="A4" s="131"/>
      <c r="B4" s="75" t="s">
        <v>89</v>
      </c>
      <c r="C4" s="53" t="s">
        <v>90</v>
      </c>
      <c r="D4" s="53" t="s">
        <v>91</v>
      </c>
      <c r="E4" s="53" t="s">
        <v>92</v>
      </c>
      <c r="F4" s="75" t="s">
        <v>89</v>
      </c>
      <c r="G4" s="75" t="s">
        <v>90</v>
      </c>
      <c r="H4" s="75" t="s">
        <v>91</v>
      </c>
      <c r="I4" s="75" t="s">
        <v>92</v>
      </c>
      <c r="J4" s="75" t="s">
        <v>89</v>
      </c>
      <c r="K4" s="75" t="s">
        <v>90</v>
      </c>
      <c r="L4" s="75" t="s">
        <v>91</v>
      </c>
      <c r="M4" s="75" t="s">
        <v>92</v>
      </c>
      <c r="N4" s="75" t="s">
        <v>89</v>
      </c>
      <c r="O4" s="75" t="s">
        <v>90</v>
      </c>
      <c r="P4" s="75" t="s">
        <v>91</v>
      </c>
      <c r="Q4" s="75" t="s">
        <v>92</v>
      </c>
    </row>
    <row r="5" spans="1:17" ht="15" thickBot="1" x14ac:dyDescent="0.4">
      <c r="A5" s="238" t="s">
        <v>1079</v>
      </c>
      <c r="B5" s="239"/>
      <c r="C5" s="239"/>
      <c r="D5" s="239"/>
      <c r="E5" s="239"/>
      <c r="F5" s="239"/>
      <c r="G5" s="239"/>
      <c r="H5" s="239"/>
      <c r="I5" s="239"/>
      <c r="J5" s="239"/>
      <c r="K5" s="239"/>
      <c r="L5" s="239"/>
      <c r="M5" s="239"/>
      <c r="N5" s="239"/>
      <c r="O5" s="239"/>
      <c r="P5" s="239"/>
      <c r="Q5" s="240"/>
    </row>
    <row r="6" spans="1:17" ht="15" thickBot="1" x14ac:dyDescent="0.4">
      <c r="A6" s="128" t="s">
        <v>1080</v>
      </c>
      <c r="B6" s="50">
        <v>61.4</v>
      </c>
      <c r="C6" s="50">
        <v>1.9</v>
      </c>
      <c r="D6" s="50">
        <v>57.5</v>
      </c>
      <c r="E6" s="50">
        <v>65.099999999999994</v>
      </c>
      <c r="F6" s="50">
        <v>43.7</v>
      </c>
      <c r="G6" s="50">
        <v>2.2000000000000002</v>
      </c>
      <c r="H6" s="50">
        <v>39.4</v>
      </c>
      <c r="I6" s="50">
        <v>48.1</v>
      </c>
      <c r="J6" s="50">
        <v>20.3</v>
      </c>
      <c r="K6" s="50">
        <v>1.8</v>
      </c>
      <c r="L6" s="50">
        <v>16.899999999999999</v>
      </c>
      <c r="M6" s="50">
        <v>24.1</v>
      </c>
      <c r="N6" s="50">
        <v>19.7</v>
      </c>
      <c r="O6" s="50">
        <v>2</v>
      </c>
      <c r="P6" s="50">
        <v>16.100000000000001</v>
      </c>
      <c r="Q6" s="50">
        <v>23.9</v>
      </c>
    </row>
    <row r="7" spans="1:17" ht="15" thickBot="1" x14ac:dyDescent="0.4">
      <c r="A7" s="128" t="s">
        <v>1081</v>
      </c>
      <c r="B7" s="50">
        <v>36.6</v>
      </c>
      <c r="C7" s="50">
        <v>1.9</v>
      </c>
      <c r="D7" s="50">
        <v>32.9</v>
      </c>
      <c r="E7" s="50">
        <v>40.4</v>
      </c>
      <c r="F7" s="50">
        <v>52.7</v>
      </c>
      <c r="G7" s="50">
        <v>2.2000000000000002</v>
      </c>
      <c r="H7" s="50">
        <v>48.3</v>
      </c>
      <c r="I7" s="50">
        <v>57.1</v>
      </c>
      <c r="J7" s="50">
        <v>65.3</v>
      </c>
      <c r="K7" s="50">
        <v>2.1</v>
      </c>
      <c r="L7" s="50">
        <v>61.1</v>
      </c>
      <c r="M7" s="50">
        <v>69.3</v>
      </c>
      <c r="N7" s="50">
        <v>48.2</v>
      </c>
      <c r="O7" s="50">
        <v>2.2999999999999998</v>
      </c>
      <c r="P7" s="50">
        <v>43.6</v>
      </c>
      <c r="Q7" s="50">
        <v>52.7</v>
      </c>
    </row>
    <row r="8" spans="1:17" ht="15" thickBot="1" x14ac:dyDescent="0.4">
      <c r="A8" s="128" t="s">
        <v>1082</v>
      </c>
      <c r="B8" s="50">
        <v>2</v>
      </c>
      <c r="C8" s="50">
        <v>0.5</v>
      </c>
      <c r="D8" s="50">
        <v>1.3</v>
      </c>
      <c r="E8" s="50">
        <v>3.2</v>
      </c>
      <c r="F8" s="50">
        <v>3.6</v>
      </c>
      <c r="G8" s="50">
        <v>0.9</v>
      </c>
      <c r="H8" s="50">
        <v>2.2000000000000002</v>
      </c>
      <c r="I8" s="50">
        <v>5.8</v>
      </c>
      <c r="J8" s="50">
        <v>14.4</v>
      </c>
      <c r="K8" s="50">
        <v>1.4</v>
      </c>
      <c r="L8" s="50">
        <v>11.8</v>
      </c>
      <c r="M8" s="50">
        <v>17.399999999999999</v>
      </c>
      <c r="N8" s="50">
        <v>32.1</v>
      </c>
      <c r="O8" s="50">
        <v>2.1</v>
      </c>
      <c r="P8" s="50">
        <v>28.1</v>
      </c>
      <c r="Q8" s="50">
        <v>36.5</v>
      </c>
    </row>
    <row r="9" spans="1:17" ht="15" thickBot="1" x14ac:dyDescent="0.4">
      <c r="A9" s="238" t="s">
        <v>1083</v>
      </c>
      <c r="B9" s="239"/>
      <c r="C9" s="239"/>
      <c r="D9" s="239"/>
      <c r="E9" s="239"/>
      <c r="F9" s="239"/>
      <c r="G9" s="239"/>
      <c r="H9" s="239"/>
      <c r="I9" s="239"/>
      <c r="J9" s="239"/>
      <c r="K9" s="239"/>
      <c r="L9" s="239"/>
      <c r="M9" s="239"/>
      <c r="N9" s="239"/>
      <c r="O9" s="239"/>
      <c r="P9" s="239"/>
      <c r="Q9" s="240"/>
    </row>
    <row r="10" spans="1:17" ht="15" thickBot="1" x14ac:dyDescent="0.4">
      <c r="A10" s="128" t="s">
        <v>1084</v>
      </c>
      <c r="B10" s="50">
        <v>2.9</v>
      </c>
      <c r="C10" s="50">
        <v>0.6</v>
      </c>
      <c r="D10" s="50">
        <v>2</v>
      </c>
      <c r="E10" s="50">
        <v>4.2</v>
      </c>
      <c r="F10" s="50">
        <v>3.2</v>
      </c>
      <c r="G10" s="50">
        <v>0.7</v>
      </c>
      <c r="H10" s="50">
        <v>2</v>
      </c>
      <c r="I10" s="50">
        <v>4.8</v>
      </c>
      <c r="J10" s="50">
        <v>2.1</v>
      </c>
      <c r="K10" s="50">
        <v>0.6</v>
      </c>
      <c r="L10" s="50">
        <v>1.2</v>
      </c>
      <c r="M10" s="50">
        <v>3.7</v>
      </c>
      <c r="N10" s="50">
        <v>2.4</v>
      </c>
      <c r="O10" s="50">
        <v>0.8</v>
      </c>
      <c r="P10" s="50">
        <v>1.3</v>
      </c>
      <c r="Q10" s="50">
        <v>4.5</v>
      </c>
    </row>
    <row r="11" spans="1:17" ht="15" thickBot="1" x14ac:dyDescent="0.4">
      <c r="A11" s="128" t="s">
        <v>1085</v>
      </c>
      <c r="B11" s="50">
        <v>59.9</v>
      </c>
      <c r="C11" s="50">
        <v>1.9</v>
      </c>
      <c r="D11" s="50">
        <v>56.1</v>
      </c>
      <c r="E11" s="50">
        <v>63.6</v>
      </c>
      <c r="F11" s="50">
        <v>50.5</v>
      </c>
      <c r="G11" s="50">
        <v>2.2000000000000002</v>
      </c>
      <c r="H11" s="50">
        <v>46.2</v>
      </c>
      <c r="I11" s="50">
        <v>54.9</v>
      </c>
      <c r="J11" s="50">
        <v>39.4</v>
      </c>
      <c r="K11" s="50">
        <v>2.2999999999999998</v>
      </c>
      <c r="L11" s="50">
        <v>35</v>
      </c>
      <c r="M11" s="50">
        <v>44</v>
      </c>
      <c r="N11" s="50">
        <v>29.5</v>
      </c>
      <c r="O11" s="50">
        <v>2.1</v>
      </c>
      <c r="P11" s="50">
        <v>25.6</v>
      </c>
      <c r="Q11" s="50">
        <v>33.700000000000003</v>
      </c>
    </row>
    <row r="12" spans="1:17" ht="23.5" thickBot="1" x14ac:dyDescent="0.4">
      <c r="A12" s="128" t="s">
        <v>1097</v>
      </c>
      <c r="B12" s="50">
        <v>26.9</v>
      </c>
      <c r="C12" s="50">
        <v>1.7</v>
      </c>
      <c r="D12" s="50">
        <v>23.7</v>
      </c>
      <c r="E12" s="50">
        <v>30.5</v>
      </c>
      <c r="F12" s="50">
        <v>31.2</v>
      </c>
      <c r="G12" s="50">
        <v>2.1</v>
      </c>
      <c r="H12" s="50">
        <v>27.3</v>
      </c>
      <c r="I12" s="50">
        <v>35.5</v>
      </c>
      <c r="J12" s="50">
        <v>34.9</v>
      </c>
      <c r="K12" s="50">
        <v>2.2000000000000002</v>
      </c>
      <c r="L12" s="50">
        <v>30.8</v>
      </c>
      <c r="M12" s="50">
        <v>39.299999999999997</v>
      </c>
      <c r="N12" s="50">
        <v>34.700000000000003</v>
      </c>
      <c r="O12" s="50">
        <v>2.2999999999999998</v>
      </c>
      <c r="P12" s="50">
        <v>30.4</v>
      </c>
      <c r="Q12" s="50">
        <v>39.299999999999997</v>
      </c>
    </row>
    <row r="13" spans="1:17" ht="15" thickBot="1" x14ac:dyDescent="0.4">
      <c r="A13" s="128" t="s">
        <v>1098</v>
      </c>
      <c r="B13" s="50">
        <v>10.199999999999999</v>
      </c>
      <c r="C13" s="50">
        <v>1.1000000000000001</v>
      </c>
      <c r="D13" s="50">
        <v>8.3000000000000007</v>
      </c>
      <c r="E13" s="50">
        <v>12.6</v>
      </c>
      <c r="F13" s="50">
        <v>15.1</v>
      </c>
      <c r="G13" s="50">
        <v>1.6</v>
      </c>
      <c r="H13" s="50">
        <v>12.2</v>
      </c>
      <c r="I13" s="50">
        <v>18.5</v>
      </c>
      <c r="J13" s="50">
        <v>23.6</v>
      </c>
      <c r="K13" s="50">
        <v>1.8</v>
      </c>
      <c r="L13" s="50">
        <v>20.2</v>
      </c>
      <c r="M13" s="50">
        <v>27.4</v>
      </c>
      <c r="N13" s="50">
        <v>33.4</v>
      </c>
      <c r="O13" s="50">
        <v>2.2000000000000002</v>
      </c>
      <c r="P13" s="50">
        <v>29.3</v>
      </c>
      <c r="Q13" s="50">
        <v>37.799999999999997</v>
      </c>
    </row>
    <row r="14" spans="1:17" ht="15" thickBot="1" x14ac:dyDescent="0.4">
      <c r="A14" s="238" t="s">
        <v>1088</v>
      </c>
      <c r="B14" s="239"/>
      <c r="C14" s="239"/>
      <c r="D14" s="239"/>
      <c r="E14" s="239"/>
      <c r="F14" s="239"/>
      <c r="G14" s="239"/>
      <c r="H14" s="239"/>
      <c r="I14" s="239"/>
      <c r="J14" s="239"/>
      <c r="K14" s="239"/>
      <c r="L14" s="239"/>
      <c r="M14" s="239"/>
      <c r="N14" s="239"/>
      <c r="O14" s="239"/>
      <c r="P14" s="239"/>
      <c r="Q14" s="240"/>
    </row>
    <row r="15" spans="1:17" ht="23.5" thickBot="1" x14ac:dyDescent="0.4">
      <c r="A15" s="128" t="s">
        <v>1089</v>
      </c>
      <c r="B15" s="50">
        <v>46.8</v>
      </c>
      <c r="C15" s="50">
        <v>2</v>
      </c>
      <c r="D15" s="50">
        <v>43</v>
      </c>
      <c r="E15" s="50">
        <v>50.7</v>
      </c>
      <c r="F15" s="50">
        <v>33.799999999999997</v>
      </c>
      <c r="G15" s="50">
        <v>2.1</v>
      </c>
      <c r="H15" s="50">
        <v>29.8</v>
      </c>
      <c r="I15" s="50">
        <v>38</v>
      </c>
      <c r="J15" s="50">
        <v>12.9</v>
      </c>
      <c r="K15" s="50">
        <v>1.6</v>
      </c>
      <c r="L15" s="50">
        <v>10.199999999999999</v>
      </c>
      <c r="M15" s="50">
        <v>16.3</v>
      </c>
      <c r="N15" s="50">
        <v>7.4</v>
      </c>
      <c r="O15" s="50">
        <v>1.4</v>
      </c>
      <c r="P15" s="50">
        <v>5.0999999999999996</v>
      </c>
      <c r="Q15" s="50">
        <v>10.5</v>
      </c>
    </row>
    <row r="16" spans="1:17" ht="15" thickBot="1" x14ac:dyDescent="0.4">
      <c r="A16" s="128" t="s">
        <v>1099</v>
      </c>
      <c r="B16" s="50">
        <v>36.200000000000003</v>
      </c>
      <c r="C16" s="50">
        <v>1.9</v>
      </c>
      <c r="D16" s="50">
        <v>32.5</v>
      </c>
      <c r="E16" s="50">
        <v>40.1</v>
      </c>
      <c r="F16" s="50">
        <v>38.1</v>
      </c>
      <c r="G16" s="50">
        <v>2.2000000000000002</v>
      </c>
      <c r="H16" s="50">
        <v>33.9</v>
      </c>
      <c r="I16" s="50">
        <v>42.5</v>
      </c>
      <c r="J16" s="50">
        <v>35.1</v>
      </c>
      <c r="K16" s="50">
        <v>2.2999999999999998</v>
      </c>
      <c r="L16" s="50">
        <v>30.7</v>
      </c>
      <c r="M16" s="50">
        <v>39.700000000000003</v>
      </c>
      <c r="N16" s="50">
        <v>20</v>
      </c>
      <c r="O16" s="50">
        <v>1.9</v>
      </c>
      <c r="P16" s="50">
        <v>16.5</v>
      </c>
      <c r="Q16" s="50">
        <v>23.9</v>
      </c>
    </row>
    <row r="17" spans="1:17" ht="15" thickBot="1" x14ac:dyDescent="0.4">
      <c r="A17" s="128" t="s">
        <v>1091</v>
      </c>
      <c r="B17" s="50">
        <v>17</v>
      </c>
      <c r="C17" s="50">
        <v>1.4</v>
      </c>
      <c r="D17" s="50">
        <v>14.4</v>
      </c>
      <c r="E17" s="50">
        <v>20</v>
      </c>
      <c r="F17" s="50">
        <v>28.1</v>
      </c>
      <c r="G17" s="50">
        <v>2</v>
      </c>
      <c r="H17" s="50">
        <v>24.4</v>
      </c>
      <c r="I17" s="50">
        <v>32.1</v>
      </c>
      <c r="J17" s="50">
        <v>52</v>
      </c>
      <c r="K17" s="50">
        <v>2.2999999999999998</v>
      </c>
      <c r="L17" s="50">
        <v>47.4</v>
      </c>
      <c r="M17" s="50">
        <v>56.5</v>
      </c>
      <c r="N17" s="50">
        <v>72.7</v>
      </c>
      <c r="O17" s="50">
        <v>2.1</v>
      </c>
      <c r="P17" s="50">
        <v>68.3</v>
      </c>
      <c r="Q17" s="50">
        <v>76.599999999999994</v>
      </c>
    </row>
    <row r="18" spans="1:17" x14ac:dyDescent="0.35">
      <c r="A18" s="76" t="s">
        <v>1095</v>
      </c>
      <c r="B18" s="242" t="s">
        <v>1100</v>
      </c>
      <c r="C18" s="176" t="s">
        <v>90</v>
      </c>
      <c r="D18" s="176" t="s">
        <v>91</v>
      </c>
      <c r="E18" s="176" t="s">
        <v>92</v>
      </c>
      <c r="F18" s="242" t="s">
        <v>1100</v>
      </c>
      <c r="G18" s="176" t="s">
        <v>90</v>
      </c>
      <c r="H18" s="176" t="s">
        <v>91</v>
      </c>
      <c r="I18" s="176" t="s">
        <v>92</v>
      </c>
      <c r="J18" s="242" t="s">
        <v>1100</v>
      </c>
      <c r="K18" s="176" t="s">
        <v>90</v>
      </c>
      <c r="L18" s="176" t="s">
        <v>91</v>
      </c>
      <c r="M18" s="176" t="s">
        <v>92</v>
      </c>
      <c r="N18" s="242" t="s">
        <v>1100</v>
      </c>
      <c r="O18" s="176" t="s">
        <v>90</v>
      </c>
      <c r="P18" s="176" t="s">
        <v>91</v>
      </c>
      <c r="Q18" s="176" t="s">
        <v>92</v>
      </c>
    </row>
    <row r="19" spans="1:17" ht="15" thickBot="1" x14ac:dyDescent="0.4">
      <c r="A19" s="54" t="s">
        <v>1096</v>
      </c>
      <c r="B19" s="243"/>
      <c r="C19" s="177"/>
      <c r="D19" s="177"/>
      <c r="E19" s="177"/>
      <c r="F19" s="243"/>
      <c r="G19" s="177"/>
      <c r="H19" s="177"/>
      <c r="I19" s="177"/>
      <c r="J19" s="243"/>
      <c r="K19" s="177"/>
      <c r="L19" s="177"/>
      <c r="M19" s="177"/>
      <c r="N19" s="243"/>
      <c r="O19" s="177"/>
      <c r="P19" s="177"/>
      <c r="Q19" s="177"/>
    </row>
    <row r="20" spans="1:17" ht="15" thickBot="1" x14ac:dyDescent="0.4">
      <c r="A20" s="128" t="s">
        <v>1079</v>
      </c>
      <c r="B20" s="50">
        <v>12.4</v>
      </c>
      <c r="C20" s="50">
        <v>0.6</v>
      </c>
      <c r="D20" s="50">
        <v>11.2</v>
      </c>
      <c r="E20" s="50">
        <v>13.5</v>
      </c>
      <c r="F20" s="50">
        <v>23.4</v>
      </c>
      <c r="G20" s="50">
        <v>1.3</v>
      </c>
      <c r="H20" s="50">
        <v>21</v>
      </c>
      <c r="I20" s="50">
        <v>25.9</v>
      </c>
      <c r="J20" s="50">
        <v>45.1</v>
      </c>
      <c r="K20" s="50">
        <v>1.4</v>
      </c>
      <c r="L20" s="50">
        <v>42.4</v>
      </c>
      <c r="M20" s="50">
        <v>47.8</v>
      </c>
      <c r="N20" s="50">
        <v>68.3</v>
      </c>
      <c r="O20" s="50">
        <v>1.9</v>
      </c>
      <c r="P20" s="50">
        <v>64.5</v>
      </c>
      <c r="Q20" s="50">
        <v>72</v>
      </c>
    </row>
    <row r="21" spans="1:17" ht="23.5" thickBot="1" x14ac:dyDescent="0.4">
      <c r="A21" s="128" t="s">
        <v>1083</v>
      </c>
      <c r="B21" s="50">
        <v>77.2</v>
      </c>
      <c r="C21" s="50">
        <v>1.4</v>
      </c>
      <c r="D21" s="50">
        <v>74.5</v>
      </c>
      <c r="E21" s="50">
        <v>79.900000000000006</v>
      </c>
      <c r="F21" s="50">
        <v>90.2</v>
      </c>
      <c r="G21" s="50">
        <v>2</v>
      </c>
      <c r="H21" s="50">
        <v>86.2</v>
      </c>
      <c r="I21" s="50">
        <v>94.2</v>
      </c>
      <c r="J21" s="50">
        <v>113.1</v>
      </c>
      <c r="K21" s="50">
        <v>2.7</v>
      </c>
      <c r="L21" s="50">
        <v>107.8</v>
      </c>
      <c r="M21" s="50">
        <v>118.5</v>
      </c>
      <c r="N21" s="50">
        <v>140</v>
      </c>
      <c r="O21" s="50">
        <v>3.4</v>
      </c>
      <c r="P21" s="50">
        <v>133.30000000000001</v>
      </c>
      <c r="Q21" s="50">
        <v>146.69999999999999</v>
      </c>
    </row>
    <row r="22" spans="1:17" ht="15" thickBot="1" x14ac:dyDescent="0.4">
      <c r="A22" s="132" t="s">
        <v>1101</v>
      </c>
      <c r="B22" s="133">
        <v>89.6</v>
      </c>
      <c r="C22" s="133">
        <v>1.5</v>
      </c>
      <c r="D22" s="133">
        <v>86.6</v>
      </c>
      <c r="E22" s="133">
        <v>92.6</v>
      </c>
      <c r="F22" s="133">
        <v>113.6</v>
      </c>
      <c r="G22" s="133">
        <v>2.2999999999999998</v>
      </c>
      <c r="H22" s="133">
        <v>109.1</v>
      </c>
      <c r="I22" s="133">
        <v>118.2</v>
      </c>
      <c r="J22" s="133">
        <v>158.19999999999999</v>
      </c>
      <c r="K22" s="133">
        <v>3</v>
      </c>
      <c r="L22" s="133">
        <v>152.30000000000001</v>
      </c>
      <c r="M22" s="133">
        <v>164.1</v>
      </c>
      <c r="N22" s="133">
        <v>208.3</v>
      </c>
      <c r="O22" s="133">
        <v>3.6</v>
      </c>
      <c r="P22" s="133">
        <v>201.2</v>
      </c>
      <c r="Q22" s="133">
        <v>215.4</v>
      </c>
    </row>
    <row r="23" spans="1:17" x14ac:dyDescent="0.35">
      <c r="A23" s="174" t="s">
        <v>1102</v>
      </c>
      <c r="B23" s="174"/>
      <c r="C23" s="174"/>
      <c r="D23" s="174"/>
      <c r="E23" s="174"/>
      <c r="F23" s="174"/>
      <c r="G23" s="174"/>
      <c r="H23" s="174"/>
      <c r="I23" s="174"/>
      <c r="J23" s="174"/>
      <c r="K23" s="174"/>
      <c r="L23" s="174"/>
      <c r="M23" s="174"/>
      <c r="N23" s="174"/>
      <c r="O23" s="174"/>
      <c r="P23" s="174"/>
      <c r="Q23" s="174"/>
    </row>
    <row r="24" spans="1:17" x14ac:dyDescent="0.35">
      <c r="A24" s="175"/>
      <c r="B24" s="175"/>
      <c r="C24" s="175"/>
      <c r="D24" s="175"/>
      <c r="E24" s="175"/>
      <c r="F24" s="175"/>
      <c r="G24" s="175"/>
      <c r="H24" s="175"/>
      <c r="I24" s="175"/>
      <c r="J24" s="175"/>
      <c r="K24" s="175"/>
      <c r="L24" s="175"/>
      <c r="M24" s="175"/>
      <c r="N24" s="175"/>
      <c r="O24" s="175"/>
      <c r="P24" s="175"/>
      <c r="Q24" s="175"/>
    </row>
  </sheetData>
  <mergeCells count="26">
    <mergeCell ref="H18:H19"/>
    <mergeCell ref="I18:I19"/>
    <mergeCell ref="B2:Q2"/>
    <mergeCell ref="B3:E3"/>
    <mergeCell ref="F3:I3"/>
    <mergeCell ref="J3:M3"/>
    <mergeCell ref="N3:Q3"/>
    <mergeCell ref="A5:Q5"/>
    <mergeCell ref="P18:P19"/>
    <mergeCell ref="Q18:Q19"/>
    <mergeCell ref="A23:Q24"/>
    <mergeCell ref="A1:Q1"/>
    <mergeCell ref="J18:J19"/>
    <mergeCell ref="K18:K19"/>
    <mergeCell ref="L18:L19"/>
    <mergeCell ref="M18:M19"/>
    <mergeCell ref="N18:N19"/>
    <mergeCell ref="O18:O19"/>
    <mergeCell ref="A9:Q9"/>
    <mergeCell ref="A14:Q14"/>
    <mergeCell ref="B18:B19"/>
    <mergeCell ref="C18:C19"/>
    <mergeCell ref="D18:D19"/>
    <mergeCell ref="E18:E19"/>
    <mergeCell ref="F18:F19"/>
    <mergeCell ref="G18:G1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3" sqref="A1:A1048576"/>
    </sheetView>
  </sheetViews>
  <sheetFormatPr defaultColWidth="11.453125" defaultRowHeight="14.5" x14ac:dyDescent="0.35"/>
  <cols>
    <col min="1" max="1" width="39.26953125" customWidth="1"/>
  </cols>
  <sheetData>
    <row r="1" spans="1:9" x14ac:dyDescent="0.35">
      <c r="A1" s="173" t="s">
        <v>1106</v>
      </c>
      <c r="B1" s="173"/>
      <c r="C1" s="173"/>
      <c r="D1" s="173"/>
      <c r="E1" s="173"/>
      <c r="F1" s="173"/>
      <c r="G1" s="173"/>
      <c r="H1" s="173"/>
      <c r="I1" s="173"/>
    </row>
    <row r="2" spans="1:9" ht="15" thickBot="1" x14ac:dyDescent="0.4">
      <c r="A2" s="241"/>
      <c r="B2" s="241"/>
      <c r="C2" s="241"/>
      <c r="D2" s="241"/>
      <c r="E2" s="241"/>
      <c r="F2" s="241"/>
      <c r="G2" s="241"/>
      <c r="H2" s="241"/>
      <c r="I2" s="241"/>
    </row>
    <row r="3" spans="1:9" ht="15" thickBot="1" x14ac:dyDescent="0.4">
      <c r="A3" s="52" t="s">
        <v>1104</v>
      </c>
      <c r="B3" s="197" t="s">
        <v>399</v>
      </c>
      <c r="C3" s="198"/>
      <c r="D3" s="198"/>
      <c r="E3" s="199"/>
      <c r="F3" s="197" t="s">
        <v>400</v>
      </c>
      <c r="G3" s="198"/>
      <c r="H3" s="198"/>
      <c r="I3" s="199"/>
    </row>
    <row r="4" spans="1:9" ht="15" thickBot="1" x14ac:dyDescent="0.4">
      <c r="A4" s="54" t="s">
        <v>1105</v>
      </c>
      <c r="B4" s="126" t="s">
        <v>89</v>
      </c>
      <c r="C4" s="110" t="s">
        <v>90</v>
      </c>
      <c r="D4" s="110" t="s">
        <v>91</v>
      </c>
      <c r="E4" s="110" t="s">
        <v>92</v>
      </c>
      <c r="F4" s="126" t="s">
        <v>89</v>
      </c>
      <c r="G4" s="126" t="s">
        <v>90</v>
      </c>
      <c r="H4" s="126" t="s">
        <v>91</v>
      </c>
      <c r="I4" s="126" t="s">
        <v>92</v>
      </c>
    </row>
    <row r="5" spans="1:9" ht="15" thickBot="1" x14ac:dyDescent="0.4">
      <c r="A5" s="238" t="s">
        <v>1079</v>
      </c>
      <c r="B5" s="239"/>
      <c r="C5" s="239"/>
      <c r="D5" s="239"/>
      <c r="E5" s="239"/>
      <c r="F5" s="239"/>
      <c r="G5" s="239"/>
      <c r="H5" s="239"/>
      <c r="I5" s="240"/>
    </row>
    <row r="6" spans="1:9" ht="15" thickBot="1" x14ac:dyDescent="0.4">
      <c r="A6" s="128" t="s">
        <v>1080</v>
      </c>
      <c r="B6" s="50">
        <v>42.1</v>
      </c>
      <c r="C6" s="50">
        <v>1.5</v>
      </c>
      <c r="D6" s="50">
        <v>39.1</v>
      </c>
      <c r="E6" s="50">
        <v>45.2</v>
      </c>
      <c r="F6" s="50">
        <v>35.200000000000003</v>
      </c>
      <c r="G6" s="50">
        <v>1.5</v>
      </c>
      <c r="H6" s="50">
        <v>32.299999999999997</v>
      </c>
      <c r="I6" s="50">
        <v>38.1</v>
      </c>
    </row>
    <row r="7" spans="1:9" ht="15" thickBot="1" x14ac:dyDescent="0.4">
      <c r="A7" s="128" t="s">
        <v>1081</v>
      </c>
      <c r="B7" s="50">
        <v>49.1</v>
      </c>
      <c r="C7" s="50">
        <v>1.5</v>
      </c>
      <c r="D7" s="50">
        <v>46.1</v>
      </c>
      <c r="E7" s="50">
        <v>52.1</v>
      </c>
      <c r="F7" s="50">
        <v>49.7</v>
      </c>
      <c r="G7" s="50">
        <v>1.6</v>
      </c>
      <c r="H7" s="50">
        <v>46.6</v>
      </c>
      <c r="I7" s="50">
        <v>52.7</v>
      </c>
    </row>
    <row r="8" spans="1:9" ht="15" thickBot="1" x14ac:dyDescent="0.4">
      <c r="A8" s="128" t="s">
        <v>1082</v>
      </c>
      <c r="B8" s="50">
        <v>8.8000000000000007</v>
      </c>
      <c r="C8" s="50">
        <v>0.8</v>
      </c>
      <c r="D8" s="50">
        <v>7.3</v>
      </c>
      <c r="E8" s="50">
        <v>10.6</v>
      </c>
      <c r="F8" s="50">
        <v>15.2</v>
      </c>
      <c r="G8" s="50">
        <v>1.1000000000000001</v>
      </c>
      <c r="H8" s="50">
        <v>13.2</v>
      </c>
      <c r="I8" s="50">
        <v>17.399999999999999</v>
      </c>
    </row>
    <row r="9" spans="1:9" ht="15" thickBot="1" x14ac:dyDescent="0.4">
      <c r="A9" s="238" t="s">
        <v>1083</v>
      </c>
      <c r="B9" s="239"/>
      <c r="C9" s="239"/>
      <c r="D9" s="239"/>
      <c r="E9" s="239"/>
      <c r="F9" s="239"/>
      <c r="G9" s="239"/>
      <c r="H9" s="239"/>
      <c r="I9" s="240"/>
    </row>
    <row r="10" spans="1:9" ht="15" thickBot="1" x14ac:dyDescent="0.4">
      <c r="A10" s="128" t="s">
        <v>1084</v>
      </c>
      <c r="B10" s="50">
        <v>2.6</v>
      </c>
      <c r="C10" s="50">
        <v>0.4</v>
      </c>
      <c r="D10" s="50">
        <v>1.9</v>
      </c>
      <c r="E10" s="50">
        <v>3.6</v>
      </c>
      <c r="F10" s="50">
        <v>2.7</v>
      </c>
      <c r="G10" s="50">
        <v>0.5</v>
      </c>
      <c r="H10" s="50">
        <v>1.9</v>
      </c>
      <c r="I10" s="50">
        <v>3.8</v>
      </c>
    </row>
    <row r="11" spans="1:9" ht="15" thickBot="1" x14ac:dyDescent="0.4">
      <c r="A11" s="128" t="s">
        <v>1085</v>
      </c>
      <c r="B11" s="50">
        <v>44.6</v>
      </c>
      <c r="C11" s="50">
        <v>1.5</v>
      </c>
      <c r="D11" s="50">
        <v>41.6</v>
      </c>
      <c r="E11" s="50">
        <v>47.6</v>
      </c>
      <c r="F11" s="50">
        <v>48.1</v>
      </c>
      <c r="G11" s="50">
        <v>1.6</v>
      </c>
      <c r="H11" s="50">
        <v>45.1</v>
      </c>
      <c r="I11" s="50">
        <v>51.2</v>
      </c>
    </row>
    <row r="12" spans="1:9" ht="23.5" thickBot="1" x14ac:dyDescent="0.4">
      <c r="A12" s="128" t="s">
        <v>1097</v>
      </c>
      <c r="B12" s="50">
        <v>31</v>
      </c>
      <c r="C12" s="50">
        <v>1.4</v>
      </c>
      <c r="D12" s="50">
        <v>28.3</v>
      </c>
      <c r="E12" s="50">
        <v>33.799999999999997</v>
      </c>
      <c r="F12" s="50">
        <v>31.9</v>
      </c>
      <c r="G12" s="50">
        <v>1.5</v>
      </c>
      <c r="H12" s="50">
        <v>29.1</v>
      </c>
      <c r="I12" s="50">
        <v>34.9</v>
      </c>
    </row>
    <row r="13" spans="1:9" ht="15" thickBot="1" x14ac:dyDescent="0.4">
      <c r="A13" s="128" t="s">
        <v>1098</v>
      </c>
      <c r="B13" s="50">
        <v>21.8</v>
      </c>
      <c r="C13" s="50">
        <v>1.3</v>
      </c>
      <c r="D13" s="50">
        <v>19.399999999999999</v>
      </c>
      <c r="E13" s="50">
        <v>24.4</v>
      </c>
      <c r="F13" s="50">
        <v>17.2</v>
      </c>
      <c r="G13" s="50">
        <v>1.1000000000000001</v>
      </c>
      <c r="H13" s="50">
        <v>15.1</v>
      </c>
      <c r="I13" s="50">
        <v>19.399999999999999</v>
      </c>
    </row>
    <row r="14" spans="1:9" ht="15" thickBot="1" x14ac:dyDescent="0.4">
      <c r="A14" s="238" t="s">
        <v>1101</v>
      </c>
      <c r="B14" s="239"/>
      <c r="C14" s="239"/>
      <c r="D14" s="239"/>
      <c r="E14" s="239"/>
      <c r="F14" s="239"/>
      <c r="G14" s="239"/>
      <c r="H14" s="239"/>
      <c r="I14" s="240"/>
    </row>
    <row r="15" spans="1:9" ht="23.5" thickBot="1" x14ac:dyDescent="0.4">
      <c r="A15" s="128" t="s">
        <v>1089</v>
      </c>
      <c r="B15" s="50">
        <v>28</v>
      </c>
      <c r="C15" s="50">
        <v>1.4</v>
      </c>
      <c r="D15" s="50">
        <v>25.3</v>
      </c>
      <c r="E15" s="50">
        <v>30.8</v>
      </c>
      <c r="F15" s="50">
        <v>26.7</v>
      </c>
      <c r="G15" s="50">
        <v>1.3</v>
      </c>
      <c r="H15" s="50">
        <v>24.2</v>
      </c>
      <c r="I15" s="50">
        <v>29.4</v>
      </c>
    </row>
    <row r="16" spans="1:9" ht="15" thickBot="1" x14ac:dyDescent="0.4">
      <c r="A16" s="128" t="s">
        <v>1099</v>
      </c>
      <c r="B16" s="50">
        <v>31.6</v>
      </c>
      <c r="C16" s="50">
        <v>1.5</v>
      </c>
      <c r="D16" s="50">
        <v>28.8</v>
      </c>
      <c r="E16" s="50">
        <v>34.5</v>
      </c>
      <c r="F16" s="50">
        <v>34</v>
      </c>
      <c r="G16" s="50">
        <v>1.5</v>
      </c>
      <c r="H16" s="50">
        <v>31.1</v>
      </c>
      <c r="I16" s="50">
        <v>37.1</v>
      </c>
    </row>
    <row r="17" spans="1:9" ht="15" thickBot="1" x14ac:dyDescent="0.4">
      <c r="A17" s="128" t="s">
        <v>1091</v>
      </c>
      <c r="B17" s="50">
        <v>40.4</v>
      </c>
      <c r="C17" s="50">
        <v>1.5</v>
      </c>
      <c r="D17" s="50">
        <v>37.5</v>
      </c>
      <c r="E17" s="50">
        <v>43.4</v>
      </c>
      <c r="F17" s="50">
        <v>39.299999999999997</v>
      </c>
      <c r="G17" s="50">
        <v>1.5</v>
      </c>
      <c r="H17" s="50">
        <v>36.4</v>
      </c>
      <c r="I17" s="50">
        <v>42.3</v>
      </c>
    </row>
    <row r="18" spans="1:9" x14ac:dyDescent="0.35">
      <c r="A18" s="99" t="s">
        <v>1104</v>
      </c>
      <c r="B18" s="242" t="s">
        <v>1100</v>
      </c>
      <c r="C18" s="242" t="s">
        <v>90</v>
      </c>
      <c r="D18" s="242" t="s">
        <v>91</v>
      </c>
      <c r="E18" s="242" t="s">
        <v>92</v>
      </c>
      <c r="F18" s="242" t="s">
        <v>1100</v>
      </c>
      <c r="G18" s="242" t="s">
        <v>90</v>
      </c>
      <c r="H18" s="242" t="s">
        <v>91</v>
      </c>
      <c r="I18" s="242" t="s">
        <v>92</v>
      </c>
    </row>
    <row r="19" spans="1:9" ht="15" thickBot="1" x14ac:dyDescent="0.4">
      <c r="A19" s="100" t="s">
        <v>1105</v>
      </c>
      <c r="B19" s="243"/>
      <c r="C19" s="243"/>
      <c r="D19" s="243"/>
      <c r="E19" s="243"/>
      <c r="F19" s="243"/>
      <c r="G19" s="243"/>
      <c r="H19" s="243"/>
      <c r="I19" s="243"/>
    </row>
    <row r="20" spans="1:9" ht="15" thickBot="1" x14ac:dyDescent="0.4">
      <c r="A20" s="128" t="s">
        <v>1079</v>
      </c>
      <c r="B20" s="50">
        <v>29.8</v>
      </c>
      <c r="C20" s="50">
        <v>0.9</v>
      </c>
      <c r="D20" s="50">
        <v>28</v>
      </c>
      <c r="E20" s="50">
        <v>31.6</v>
      </c>
      <c r="F20" s="50">
        <v>40.1</v>
      </c>
      <c r="G20" s="50">
        <v>1</v>
      </c>
      <c r="H20" s="50">
        <v>38</v>
      </c>
      <c r="I20" s="50">
        <v>42.1</v>
      </c>
    </row>
    <row r="21" spans="1:9" ht="23.5" thickBot="1" x14ac:dyDescent="0.4">
      <c r="A21" s="128" t="s">
        <v>1083</v>
      </c>
      <c r="B21" s="50">
        <v>107.5</v>
      </c>
      <c r="C21" s="50">
        <v>1.8</v>
      </c>
      <c r="D21" s="50">
        <v>103.9</v>
      </c>
      <c r="E21" s="50">
        <v>111</v>
      </c>
      <c r="F21" s="50">
        <v>96.9</v>
      </c>
      <c r="G21" s="50">
        <v>1.6</v>
      </c>
      <c r="H21" s="50">
        <v>93.7</v>
      </c>
      <c r="I21" s="50">
        <v>100.1</v>
      </c>
    </row>
    <row r="22" spans="1:9" ht="15" thickBot="1" x14ac:dyDescent="0.4">
      <c r="A22" s="132" t="s">
        <v>1101</v>
      </c>
      <c r="B22" s="133">
        <v>137.30000000000001</v>
      </c>
      <c r="C22" s="133">
        <v>2</v>
      </c>
      <c r="D22" s="133">
        <v>133.30000000000001</v>
      </c>
      <c r="E22" s="133">
        <v>141.30000000000001</v>
      </c>
      <c r="F22" s="133">
        <v>136.9</v>
      </c>
      <c r="G22" s="133">
        <v>2</v>
      </c>
      <c r="H22" s="133">
        <v>133</v>
      </c>
      <c r="I22" s="133">
        <v>140.80000000000001</v>
      </c>
    </row>
    <row r="23" spans="1:9" x14ac:dyDescent="0.35">
      <c r="A23" s="174" t="s">
        <v>1094</v>
      </c>
      <c r="B23" s="174"/>
      <c r="C23" s="174"/>
      <c r="D23" s="174"/>
      <c r="E23" s="174"/>
      <c r="F23" s="174"/>
      <c r="G23" s="174"/>
      <c r="H23" s="174"/>
      <c r="I23" s="174"/>
    </row>
    <row r="24" spans="1:9" x14ac:dyDescent="0.35">
      <c r="A24" s="191"/>
      <c r="B24" s="191"/>
      <c r="C24" s="191"/>
      <c r="D24" s="191"/>
      <c r="E24" s="191"/>
      <c r="F24" s="191"/>
      <c r="G24" s="191"/>
      <c r="H24" s="191"/>
      <c r="I24" s="191"/>
    </row>
    <row r="25" spans="1:9" x14ac:dyDescent="0.35">
      <c r="A25" s="191"/>
      <c r="B25" s="191"/>
      <c r="C25" s="191"/>
      <c r="D25" s="191"/>
      <c r="E25" s="191"/>
      <c r="F25" s="191"/>
      <c r="G25" s="191"/>
      <c r="H25" s="191"/>
      <c r="I25" s="191"/>
    </row>
  </sheetData>
  <mergeCells count="15">
    <mergeCell ref="G18:G19"/>
    <mergeCell ref="H18:H19"/>
    <mergeCell ref="I18:I19"/>
    <mergeCell ref="A1:I2"/>
    <mergeCell ref="A23:I25"/>
    <mergeCell ref="B3:E3"/>
    <mergeCell ref="F3:I3"/>
    <mergeCell ref="A5:I5"/>
    <mergeCell ref="A9:I9"/>
    <mergeCell ref="A14:I14"/>
    <mergeCell ref="B18:B19"/>
    <mergeCell ref="C18:C19"/>
    <mergeCell ref="D18:D19"/>
    <mergeCell ref="E18:E19"/>
    <mergeCell ref="F18:F1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workbookViewId="0">
      <selection activeCell="F27" sqref="F27"/>
    </sheetView>
  </sheetViews>
  <sheetFormatPr defaultColWidth="11.453125" defaultRowHeight="14.5" x14ac:dyDescent="0.35"/>
  <cols>
    <col min="1" max="1" width="39.26953125" customWidth="1"/>
  </cols>
  <sheetData>
    <row r="1" spans="1:21" ht="15" thickBot="1" x14ac:dyDescent="0.4">
      <c r="A1" s="244" t="s">
        <v>1107</v>
      </c>
      <c r="B1" s="244"/>
      <c r="C1" s="244"/>
      <c r="D1" s="244"/>
      <c r="E1" s="244"/>
      <c r="F1" s="244"/>
      <c r="G1" s="244"/>
      <c r="H1" s="244"/>
      <c r="I1" s="244"/>
      <c r="J1" s="244"/>
      <c r="K1" s="244"/>
      <c r="L1" s="244"/>
      <c r="M1" s="244"/>
      <c r="N1" s="244"/>
      <c r="O1" s="244"/>
      <c r="P1" s="244"/>
      <c r="Q1" s="244"/>
      <c r="R1" s="244"/>
      <c r="S1" s="244"/>
      <c r="T1" s="244"/>
      <c r="U1" s="244"/>
    </row>
    <row r="2" spans="1:21" ht="15" thickBot="1" x14ac:dyDescent="0.4">
      <c r="A2" s="52" t="s">
        <v>1104</v>
      </c>
      <c r="B2" s="248" t="s">
        <v>404</v>
      </c>
      <c r="C2" s="249"/>
      <c r="D2" s="249"/>
      <c r="E2" s="250"/>
      <c r="F2" s="248" t="s">
        <v>405</v>
      </c>
      <c r="G2" s="249"/>
      <c r="H2" s="249"/>
      <c r="I2" s="250"/>
      <c r="J2" s="248" t="s">
        <v>406</v>
      </c>
      <c r="K2" s="249"/>
      <c r="L2" s="249"/>
      <c r="M2" s="250"/>
      <c r="N2" s="248" t="s">
        <v>413</v>
      </c>
      <c r="O2" s="249"/>
      <c r="P2" s="249"/>
      <c r="Q2" s="250"/>
      <c r="R2" s="248" t="s">
        <v>414</v>
      </c>
      <c r="S2" s="249"/>
      <c r="T2" s="249"/>
      <c r="U2" s="250"/>
    </row>
    <row r="3" spans="1:21" ht="15" thickBot="1" x14ac:dyDescent="0.4">
      <c r="A3" s="54" t="s">
        <v>1105</v>
      </c>
      <c r="B3" s="75" t="s">
        <v>89</v>
      </c>
      <c r="C3" s="53" t="s">
        <v>90</v>
      </c>
      <c r="D3" s="53" t="s">
        <v>91</v>
      </c>
      <c r="E3" s="53" t="s">
        <v>92</v>
      </c>
      <c r="F3" s="75" t="s">
        <v>89</v>
      </c>
      <c r="G3" s="75" t="s">
        <v>90</v>
      </c>
      <c r="H3" s="75" t="s">
        <v>91</v>
      </c>
      <c r="I3" s="75" t="s">
        <v>92</v>
      </c>
      <c r="J3" s="75" t="s">
        <v>89</v>
      </c>
      <c r="K3" s="75" t="s">
        <v>90</v>
      </c>
      <c r="L3" s="75" t="s">
        <v>91</v>
      </c>
      <c r="M3" s="75" t="s">
        <v>92</v>
      </c>
      <c r="N3" s="75" t="s">
        <v>89</v>
      </c>
      <c r="O3" s="75" t="s">
        <v>90</v>
      </c>
      <c r="P3" s="75" t="s">
        <v>91</v>
      </c>
      <c r="Q3" s="75" t="s">
        <v>92</v>
      </c>
      <c r="R3" s="75" t="s">
        <v>89</v>
      </c>
      <c r="S3" s="75" t="s">
        <v>90</v>
      </c>
      <c r="T3" s="75" t="s">
        <v>91</v>
      </c>
      <c r="U3" s="75" t="s">
        <v>92</v>
      </c>
    </row>
    <row r="4" spans="1:21" ht="15" thickBot="1" x14ac:dyDescent="0.4">
      <c r="A4" s="238" t="s">
        <v>1079</v>
      </c>
      <c r="B4" s="239"/>
      <c r="C4" s="239"/>
      <c r="D4" s="239"/>
      <c r="E4" s="239"/>
      <c r="F4" s="239"/>
      <c r="G4" s="239"/>
      <c r="H4" s="239"/>
      <c r="I4" s="239"/>
      <c r="J4" s="239"/>
      <c r="K4" s="239"/>
      <c r="L4" s="239"/>
      <c r="M4" s="239"/>
      <c r="N4" s="239"/>
      <c r="O4" s="239"/>
      <c r="P4" s="239"/>
      <c r="Q4" s="239"/>
      <c r="R4" s="239"/>
      <c r="S4" s="239"/>
      <c r="T4" s="239"/>
      <c r="U4" s="240"/>
    </row>
    <row r="5" spans="1:21" ht="15" thickBot="1" x14ac:dyDescent="0.4">
      <c r="A5" s="128" t="s">
        <v>1080</v>
      </c>
      <c r="B5" s="50">
        <v>49.1</v>
      </c>
      <c r="C5" s="50">
        <v>2.1</v>
      </c>
      <c r="D5" s="50">
        <v>45</v>
      </c>
      <c r="E5" s="50">
        <v>53.3</v>
      </c>
      <c r="F5" s="50">
        <v>42.9</v>
      </c>
      <c r="G5" s="50">
        <v>2</v>
      </c>
      <c r="H5" s="50">
        <v>39</v>
      </c>
      <c r="I5" s="50">
        <v>46.9</v>
      </c>
      <c r="J5" s="50">
        <v>44.1</v>
      </c>
      <c r="K5" s="50">
        <v>2.1</v>
      </c>
      <c r="L5" s="50">
        <v>40.1</v>
      </c>
      <c r="M5" s="50">
        <v>48.2</v>
      </c>
      <c r="N5" s="50">
        <v>38.9</v>
      </c>
      <c r="O5" s="50">
        <v>2.2999999999999998</v>
      </c>
      <c r="P5" s="50">
        <v>34.4</v>
      </c>
      <c r="Q5" s="50">
        <v>43.5</v>
      </c>
      <c r="R5" s="50">
        <v>32.6</v>
      </c>
      <c r="S5" s="50">
        <v>2</v>
      </c>
      <c r="T5" s="50">
        <v>28.9</v>
      </c>
      <c r="U5" s="50">
        <v>36.5</v>
      </c>
    </row>
    <row r="6" spans="1:21" ht="15" thickBot="1" x14ac:dyDescent="0.4">
      <c r="A6" s="128" t="s">
        <v>1081</v>
      </c>
      <c r="B6" s="50">
        <v>40.4</v>
      </c>
      <c r="C6" s="50">
        <v>2.1</v>
      </c>
      <c r="D6" s="50">
        <v>36.4</v>
      </c>
      <c r="E6" s="50">
        <v>44.6</v>
      </c>
      <c r="F6" s="50">
        <v>46.8</v>
      </c>
      <c r="G6" s="50">
        <v>2</v>
      </c>
      <c r="H6" s="50">
        <v>42.8</v>
      </c>
      <c r="I6" s="50">
        <v>50.8</v>
      </c>
      <c r="J6" s="50">
        <v>45.1</v>
      </c>
      <c r="K6" s="50">
        <v>2.1</v>
      </c>
      <c r="L6" s="50">
        <v>41.1</v>
      </c>
      <c r="M6" s="50">
        <v>49.2</v>
      </c>
      <c r="N6" s="50">
        <v>49</v>
      </c>
      <c r="O6" s="50">
        <v>2.2999999999999998</v>
      </c>
      <c r="P6" s="50">
        <v>44.5</v>
      </c>
      <c r="Q6" s="50">
        <v>53.6</v>
      </c>
      <c r="R6" s="50">
        <v>54.3</v>
      </c>
      <c r="S6" s="50">
        <v>2</v>
      </c>
      <c r="T6" s="50">
        <v>50.3</v>
      </c>
      <c r="U6" s="50">
        <v>58.3</v>
      </c>
    </row>
    <row r="7" spans="1:21" ht="15" thickBot="1" x14ac:dyDescent="0.4">
      <c r="A7" s="128" t="s">
        <v>1082</v>
      </c>
      <c r="B7" s="50">
        <v>10.4</v>
      </c>
      <c r="C7" s="50">
        <v>1.3</v>
      </c>
      <c r="D7" s="50">
        <v>8.1999999999999993</v>
      </c>
      <c r="E7" s="50">
        <v>13.2</v>
      </c>
      <c r="F7" s="50">
        <v>10.3</v>
      </c>
      <c r="G7" s="50">
        <v>1.3</v>
      </c>
      <c r="H7" s="50">
        <v>8</v>
      </c>
      <c r="I7" s="50">
        <v>13.1</v>
      </c>
      <c r="J7" s="50">
        <v>10.8</v>
      </c>
      <c r="K7" s="50">
        <v>1.3</v>
      </c>
      <c r="L7" s="50">
        <v>8.6</v>
      </c>
      <c r="M7" s="50">
        <v>13.6</v>
      </c>
      <c r="N7" s="50">
        <v>12.1</v>
      </c>
      <c r="O7" s="50">
        <v>1.4</v>
      </c>
      <c r="P7" s="50">
        <v>9.6999999999999993</v>
      </c>
      <c r="Q7" s="50">
        <v>15.2</v>
      </c>
      <c r="R7" s="50">
        <v>13.1</v>
      </c>
      <c r="S7" s="50">
        <v>1.3</v>
      </c>
      <c r="T7" s="50">
        <v>10.8</v>
      </c>
      <c r="U7" s="50">
        <v>15.9</v>
      </c>
    </row>
    <row r="8" spans="1:21" ht="15" thickBot="1" x14ac:dyDescent="0.4">
      <c r="A8" s="238" t="s">
        <v>1083</v>
      </c>
      <c r="B8" s="239"/>
      <c r="C8" s="239"/>
      <c r="D8" s="239"/>
      <c r="E8" s="239"/>
      <c r="F8" s="239"/>
      <c r="G8" s="239"/>
      <c r="H8" s="239"/>
      <c r="I8" s="239"/>
      <c r="J8" s="239"/>
      <c r="K8" s="239"/>
      <c r="L8" s="239"/>
      <c r="M8" s="239"/>
      <c r="N8" s="239"/>
      <c r="O8" s="239"/>
      <c r="P8" s="239"/>
      <c r="Q8" s="239"/>
      <c r="R8" s="239"/>
      <c r="S8" s="239"/>
      <c r="T8" s="239"/>
      <c r="U8" s="240"/>
    </row>
    <row r="9" spans="1:21" ht="15" thickBot="1" x14ac:dyDescent="0.4">
      <c r="A9" s="128" t="s">
        <v>1084</v>
      </c>
      <c r="B9" s="50">
        <v>2.7</v>
      </c>
      <c r="C9" s="50">
        <v>0.8</v>
      </c>
      <c r="D9" s="50">
        <v>1.5</v>
      </c>
      <c r="E9" s="50">
        <v>4.8</v>
      </c>
      <c r="F9" s="50">
        <v>2.8</v>
      </c>
      <c r="G9" s="50">
        <v>0.9</v>
      </c>
      <c r="H9" s="50">
        <v>1.5</v>
      </c>
      <c r="I9" s="50">
        <v>5.0999999999999996</v>
      </c>
      <c r="J9" s="50">
        <v>4.4000000000000004</v>
      </c>
      <c r="K9" s="50">
        <v>1</v>
      </c>
      <c r="L9" s="50">
        <v>2.8</v>
      </c>
      <c r="M9" s="50">
        <v>6.7</v>
      </c>
      <c r="N9" s="50">
        <v>1.5</v>
      </c>
      <c r="O9" s="50">
        <v>0.4</v>
      </c>
      <c r="P9" s="50">
        <v>0.9</v>
      </c>
      <c r="Q9" s="50">
        <v>2.4</v>
      </c>
      <c r="R9" s="50">
        <v>3</v>
      </c>
      <c r="S9" s="50">
        <v>0.7</v>
      </c>
      <c r="T9" s="50">
        <v>1.9</v>
      </c>
      <c r="U9" s="50">
        <v>4.7</v>
      </c>
    </row>
    <row r="10" spans="1:21" ht="15" thickBot="1" x14ac:dyDescent="0.4">
      <c r="A10" s="128" t="s">
        <v>1085</v>
      </c>
      <c r="B10" s="50">
        <v>48.1</v>
      </c>
      <c r="C10" s="50">
        <v>2.1</v>
      </c>
      <c r="D10" s="50">
        <v>43.9</v>
      </c>
      <c r="E10" s="50">
        <v>52.3</v>
      </c>
      <c r="F10" s="50">
        <v>45.6</v>
      </c>
      <c r="G10" s="50">
        <v>2</v>
      </c>
      <c r="H10" s="50">
        <v>41.6</v>
      </c>
      <c r="I10" s="50">
        <v>49.6</v>
      </c>
      <c r="J10" s="50">
        <v>43</v>
      </c>
      <c r="K10" s="50">
        <v>2</v>
      </c>
      <c r="L10" s="50">
        <v>39</v>
      </c>
      <c r="M10" s="50">
        <v>47</v>
      </c>
      <c r="N10" s="50">
        <v>47.7</v>
      </c>
      <c r="O10" s="50">
        <v>2.2999999999999998</v>
      </c>
      <c r="P10" s="50">
        <v>43.1</v>
      </c>
      <c r="Q10" s="50">
        <v>52.3</v>
      </c>
      <c r="R10" s="50">
        <v>46.5</v>
      </c>
      <c r="S10" s="50">
        <v>2.1</v>
      </c>
      <c r="T10" s="50">
        <v>42.5</v>
      </c>
      <c r="U10" s="50">
        <v>50.5</v>
      </c>
    </row>
    <row r="11" spans="1:21" ht="23.5" thickBot="1" x14ac:dyDescent="0.4">
      <c r="A11" s="128" t="s">
        <v>1086</v>
      </c>
      <c r="B11" s="50">
        <v>28.9</v>
      </c>
      <c r="C11" s="50">
        <v>1.9</v>
      </c>
      <c r="D11" s="50">
        <v>25.3</v>
      </c>
      <c r="E11" s="50">
        <v>32.799999999999997</v>
      </c>
      <c r="F11" s="50">
        <v>34.1</v>
      </c>
      <c r="G11" s="50">
        <v>2</v>
      </c>
      <c r="H11" s="50">
        <v>30.4</v>
      </c>
      <c r="I11" s="50">
        <v>38.1</v>
      </c>
      <c r="J11" s="50">
        <v>29.9</v>
      </c>
      <c r="K11" s="50">
        <v>1.9</v>
      </c>
      <c r="L11" s="50">
        <v>26.4</v>
      </c>
      <c r="M11" s="50">
        <v>33.700000000000003</v>
      </c>
      <c r="N11" s="50">
        <v>32.9</v>
      </c>
      <c r="O11" s="50">
        <v>2.2000000000000002</v>
      </c>
      <c r="P11" s="50">
        <v>28.7</v>
      </c>
      <c r="Q11" s="50">
        <v>37.299999999999997</v>
      </c>
      <c r="R11" s="50">
        <v>30.1</v>
      </c>
      <c r="S11" s="50">
        <v>1.9</v>
      </c>
      <c r="T11" s="50">
        <v>26.5</v>
      </c>
      <c r="U11" s="50">
        <v>33.9</v>
      </c>
    </row>
    <row r="12" spans="1:21" ht="15" thickBot="1" x14ac:dyDescent="0.4">
      <c r="A12" s="134" t="s">
        <v>1098</v>
      </c>
      <c r="B12" s="135">
        <v>20.3</v>
      </c>
      <c r="C12" s="135">
        <v>1.6</v>
      </c>
      <c r="D12" s="135">
        <v>17.399999999999999</v>
      </c>
      <c r="E12" s="135">
        <v>23.6</v>
      </c>
      <c r="F12" s="135">
        <v>17.5</v>
      </c>
      <c r="G12" s="135">
        <v>1.5</v>
      </c>
      <c r="H12" s="135">
        <v>14.8</v>
      </c>
      <c r="I12" s="135">
        <v>20.7</v>
      </c>
      <c r="J12" s="135">
        <v>22.7</v>
      </c>
      <c r="K12" s="135">
        <v>1.8</v>
      </c>
      <c r="L12" s="135">
        <v>19.399999999999999</v>
      </c>
      <c r="M12" s="135">
        <v>26.4</v>
      </c>
      <c r="N12" s="135">
        <v>18</v>
      </c>
      <c r="O12" s="135">
        <v>1.7</v>
      </c>
      <c r="P12" s="135">
        <v>14.9</v>
      </c>
      <c r="Q12" s="135">
        <v>21.5</v>
      </c>
      <c r="R12" s="135">
        <v>20.399999999999999</v>
      </c>
      <c r="S12" s="135">
        <v>1.6</v>
      </c>
      <c r="T12" s="135">
        <v>17.399999999999999</v>
      </c>
      <c r="U12" s="135">
        <v>23.8</v>
      </c>
    </row>
    <row r="13" spans="1:21" ht="15" thickBot="1" x14ac:dyDescent="0.4">
      <c r="A13" s="245" t="s">
        <v>1088</v>
      </c>
      <c r="B13" s="246"/>
      <c r="C13" s="246"/>
      <c r="D13" s="246"/>
      <c r="E13" s="246"/>
      <c r="F13" s="246"/>
      <c r="G13" s="246"/>
      <c r="H13" s="246"/>
      <c r="I13" s="246"/>
      <c r="J13" s="246"/>
      <c r="K13" s="246"/>
      <c r="L13" s="246"/>
      <c r="M13" s="246"/>
      <c r="N13" s="246"/>
      <c r="O13" s="246"/>
      <c r="P13" s="246"/>
      <c r="Q13" s="246"/>
      <c r="R13" s="246"/>
      <c r="S13" s="246"/>
      <c r="T13" s="246"/>
      <c r="U13" s="247"/>
    </row>
    <row r="14" spans="1:21" ht="23.5" thickBot="1" x14ac:dyDescent="0.4">
      <c r="A14" s="128" t="s">
        <v>1089</v>
      </c>
      <c r="B14" s="50">
        <v>33.1</v>
      </c>
      <c r="C14" s="50">
        <v>2</v>
      </c>
      <c r="D14" s="50">
        <v>29.3</v>
      </c>
      <c r="E14" s="50">
        <v>37.1</v>
      </c>
      <c r="F14" s="50">
        <v>29.4</v>
      </c>
      <c r="G14" s="50">
        <v>1.9</v>
      </c>
      <c r="H14" s="50">
        <v>25.8</v>
      </c>
      <c r="I14" s="50">
        <v>33.1</v>
      </c>
      <c r="J14" s="50">
        <v>28.4</v>
      </c>
      <c r="K14" s="50">
        <v>1.9</v>
      </c>
      <c r="L14" s="50">
        <v>24.9</v>
      </c>
      <c r="M14" s="50">
        <v>32.200000000000003</v>
      </c>
      <c r="N14" s="50">
        <v>28.5</v>
      </c>
      <c r="O14" s="50">
        <v>2.2000000000000002</v>
      </c>
      <c r="P14" s="50">
        <v>24.5</v>
      </c>
      <c r="Q14" s="50">
        <v>33</v>
      </c>
      <c r="R14" s="50">
        <v>23.9</v>
      </c>
      <c r="S14" s="50">
        <v>1.7</v>
      </c>
      <c r="T14" s="50">
        <v>20.7</v>
      </c>
      <c r="U14" s="50">
        <v>27.4</v>
      </c>
    </row>
    <row r="15" spans="1:21" ht="15" thickBot="1" x14ac:dyDescent="0.4">
      <c r="A15" s="128" t="s">
        <v>1099</v>
      </c>
      <c r="B15" s="50">
        <v>30</v>
      </c>
      <c r="C15" s="50">
        <v>2</v>
      </c>
      <c r="D15" s="50">
        <v>26.3</v>
      </c>
      <c r="E15" s="50">
        <v>34.1</v>
      </c>
      <c r="F15" s="50">
        <v>32.200000000000003</v>
      </c>
      <c r="G15" s="50">
        <v>1.9</v>
      </c>
      <c r="H15" s="50">
        <v>28.5</v>
      </c>
      <c r="I15" s="50">
        <v>36</v>
      </c>
      <c r="J15" s="50">
        <v>31.1</v>
      </c>
      <c r="K15" s="50">
        <v>1.9</v>
      </c>
      <c r="L15" s="50">
        <v>27.5</v>
      </c>
      <c r="M15" s="50">
        <v>34.9</v>
      </c>
      <c r="N15" s="50">
        <v>33.799999999999997</v>
      </c>
      <c r="O15" s="50">
        <v>2.2000000000000002</v>
      </c>
      <c r="P15" s="50">
        <v>29.6</v>
      </c>
      <c r="Q15" s="50">
        <v>38.299999999999997</v>
      </c>
      <c r="R15" s="50">
        <v>33.299999999999997</v>
      </c>
      <c r="S15" s="50">
        <v>2</v>
      </c>
      <c r="T15" s="50">
        <v>29.4</v>
      </c>
      <c r="U15" s="50">
        <v>37.4</v>
      </c>
    </row>
    <row r="16" spans="1:21" ht="15" thickBot="1" x14ac:dyDescent="0.4">
      <c r="A16" s="128" t="s">
        <v>1091</v>
      </c>
      <c r="B16" s="50">
        <v>36.9</v>
      </c>
      <c r="C16" s="50">
        <v>2</v>
      </c>
      <c r="D16" s="50">
        <v>33</v>
      </c>
      <c r="E16" s="50">
        <v>40.9</v>
      </c>
      <c r="F16" s="50">
        <v>38.5</v>
      </c>
      <c r="G16" s="50">
        <v>2</v>
      </c>
      <c r="H16" s="50">
        <v>34.6</v>
      </c>
      <c r="I16" s="50">
        <v>42.5</v>
      </c>
      <c r="J16" s="50">
        <v>40.5</v>
      </c>
      <c r="K16" s="50">
        <v>2.1</v>
      </c>
      <c r="L16" s="50">
        <v>36.6</v>
      </c>
      <c r="M16" s="50">
        <v>44.6</v>
      </c>
      <c r="N16" s="50">
        <v>37.6</v>
      </c>
      <c r="O16" s="50">
        <v>2.2000000000000002</v>
      </c>
      <c r="P16" s="50">
        <v>33.4</v>
      </c>
      <c r="Q16" s="50">
        <v>42</v>
      </c>
      <c r="R16" s="50">
        <v>42.8</v>
      </c>
      <c r="S16" s="50">
        <v>2</v>
      </c>
      <c r="T16" s="50">
        <v>38.9</v>
      </c>
      <c r="U16" s="50">
        <v>46.8</v>
      </c>
    </row>
    <row r="18" spans="1:21" ht="15" thickBot="1" x14ac:dyDescent="0.4">
      <c r="A18" s="136"/>
    </row>
    <row r="19" spans="1:21" ht="15" thickBot="1" x14ac:dyDescent="0.4">
      <c r="A19" s="52" t="s">
        <v>1104</v>
      </c>
      <c r="B19" s="248" t="s">
        <v>404</v>
      </c>
      <c r="C19" s="249"/>
      <c r="D19" s="249"/>
      <c r="E19" s="250"/>
      <c r="F19" s="248" t="s">
        <v>405</v>
      </c>
      <c r="G19" s="249"/>
      <c r="H19" s="249"/>
      <c r="I19" s="250"/>
      <c r="J19" s="248" t="s">
        <v>406</v>
      </c>
      <c r="K19" s="249"/>
      <c r="L19" s="249"/>
      <c r="M19" s="250"/>
      <c r="N19" s="248" t="s">
        <v>413</v>
      </c>
      <c r="O19" s="249"/>
      <c r="P19" s="249"/>
      <c r="Q19" s="250"/>
      <c r="R19" s="248" t="s">
        <v>414</v>
      </c>
      <c r="S19" s="249"/>
      <c r="T19" s="249"/>
      <c r="U19" s="250"/>
    </row>
    <row r="20" spans="1:21" ht="23.5" thickBot="1" x14ac:dyDescent="0.4">
      <c r="A20" s="54" t="s">
        <v>1105</v>
      </c>
      <c r="B20" s="126" t="s">
        <v>1108</v>
      </c>
      <c r="C20" s="53" t="s">
        <v>90</v>
      </c>
      <c r="D20" s="53" t="s">
        <v>91</v>
      </c>
      <c r="E20" s="53" t="s">
        <v>92</v>
      </c>
      <c r="F20" s="126" t="s">
        <v>1108</v>
      </c>
      <c r="G20" s="75" t="s">
        <v>90</v>
      </c>
      <c r="H20" s="75" t="s">
        <v>91</v>
      </c>
      <c r="I20" s="75" t="s">
        <v>92</v>
      </c>
      <c r="J20" s="126" t="s">
        <v>1108</v>
      </c>
      <c r="K20" s="75" t="s">
        <v>90</v>
      </c>
      <c r="L20" s="75" t="s">
        <v>91</v>
      </c>
      <c r="M20" s="75" t="s">
        <v>92</v>
      </c>
      <c r="N20" s="126" t="s">
        <v>1108</v>
      </c>
      <c r="O20" s="75" t="s">
        <v>90</v>
      </c>
      <c r="P20" s="75" t="s">
        <v>91</v>
      </c>
      <c r="Q20" s="75" t="s">
        <v>92</v>
      </c>
      <c r="R20" s="126" t="s">
        <v>1108</v>
      </c>
      <c r="S20" s="75" t="s">
        <v>90</v>
      </c>
      <c r="T20" s="75" t="s">
        <v>91</v>
      </c>
      <c r="U20" s="75" t="s">
        <v>92</v>
      </c>
    </row>
    <row r="21" spans="1:21" ht="15" thickBot="1" x14ac:dyDescent="0.4">
      <c r="A21" s="128" t="s">
        <v>1079</v>
      </c>
      <c r="B21" s="50">
        <v>28.4</v>
      </c>
      <c r="C21" s="50">
        <v>2.6</v>
      </c>
      <c r="D21" s="50">
        <v>23.4</v>
      </c>
      <c r="E21" s="50">
        <v>33.5</v>
      </c>
      <c r="F21" s="50">
        <v>32.700000000000003</v>
      </c>
      <c r="G21" s="50">
        <v>1.8</v>
      </c>
      <c r="H21" s="50">
        <v>29.1</v>
      </c>
      <c r="I21" s="50">
        <v>36.4</v>
      </c>
      <c r="J21" s="50">
        <v>31</v>
      </c>
      <c r="K21" s="50">
        <v>1.7</v>
      </c>
      <c r="L21" s="50">
        <v>27.6</v>
      </c>
      <c r="M21" s="50">
        <v>34.4</v>
      </c>
      <c r="N21" s="50">
        <v>34.1</v>
      </c>
      <c r="O21" s="50">
        <v>1.3</v>
      </c>
      <c r="P21" s="50">
        <v>31.6</v>
      </c>
      <c r="Q21" s="50">
        <v>36.6</v>
      </c>
      <c r="R21" s="50">
        <v>39.200000000000003</v>
      </c>
      <c r="S21" s="50">
        <v>1.2</v>
      </c>
      <c r="T21" s="50">
        <v>36.700000000000003</v>
      </c>
      <c r="U21" s="50">
        <v>41.6</v>
      </c>
    </row>
    <row r="22" spans="1:21" ht="23.5" thickBot="1" x14ac:dyDescent="0.4">
      <c r="A22" s="128" t="s">
        <v>1083</v>
      </c>
      <c r="B22" s="50">
        <v>98.4</v>
      </c>
      <c r="C22" s="50">
        <v>4.5</v>
      </c>
      <c r="D22" s="50">
        <v>89.6</v>
      </c>
      <c r="E22" s="50">
        <v>107.2</v>
      </c>
      <c r="F22" s="50">
        <v>102.1</v>
      </c>
      <c r="G22" s="50">
        <v>3.1</v>
      </c>
      <c r="H22" s="50">
        <v>96.1</v>
      </c>
      <c r="I22" s="50">
        <v>108.2</v>
      </c>
      <c r="J22" s="50">
        <v>104.1</v>
      </c>
      <c r="K22" s="50">
        <v>2.9</v>
      </c>
      <c r="L22" s="50">
        <v>98.3</v>
      </c>
      <c r="M22" s="50">
        <v>109.9</v>
      </c>
      <c r="N22" s="50">
        <v>101.6</v>
      </c>
      <c r="O22" s="50">
        <v>2.2000000000000002</v>
      </c>
      <c r="P22" s="50">
        <v>97.2</v>
      </c>
      <c r="Q22" s="50">
        <v>106</v>
      </c>
      <c r="R22" s="50">
        <v>103.1</v>
      </c>
      <c r="S22" s="50">
        <v>2.2000000000000002</v>
      </c>
      <c r="T22" s="50">
        <v>98.8</v>
      </c>
      <c r="U22" s="50">
        <v>107.3</v>
      </c>
    </row>
    <row r="23" spans="1:21" ht="15" thickBot="1" x14ac:dyDescent="0.4">
      <c r="A23" s="128" t="s">
        <v>1088</v>
      </c>
      <c r="B23" s="50">
        <v>126.8</v>
      </c>
      <c r="C23" s="50">
        <v>5.3</v>
      </c>
      <c r="D23" s="50">
        <v>116.3</v>
      </c>
      <c r="E23" s="50">
        <v>137.30000000000001</v>
      </c>
      <c r="F23" s="50">
        <v>134.9</v>
      </c>
      <c r="G23" s="50">
        <v>3.7</v>
      </c>
      <c r="H23" s="50">
        <v>127.6</v>
      </c>
      <c r="I23" s="50">
        <v>142.1</v>
      </c>
      <c r="J23" s="50">
        <v>135.1</v>
      </c>
      <c r="K23" s="50">
        <v>3.5</v>
      </c>
      <c r="L23" s="50">
        <v>128.30000000000001</v>
      </c>
      <c r="M23" s="50">
        <v>142</v>
      </c>
      <c r="N23" s="50">
        <v>135.69999999999999</v>
      </c>
      <c r="O23" s="50">
        <v>2.6</v>
      </c>
      <c r="P23" s="50">
        <v>130.6</v>
      </c>
      <c r="Q23" s="50">
        <v>140.80000000000001</v>
      </c>
      <c r="R23" s="50">
        <v>142.19999999999999</v>
      </c>
      <c r="S23" s="50">
        <v>2.5</v>
      </c>
      <c r="T23" s="50">
        <v>137.30000000000001</v>
      </c>
      <c r="U23" s="50">
        <v>147.1</v>
      </c>
    </row>
    <row r="24" spans="1:21" x14ac:dyDescent="0.35">
      <c r="A24" s="174" t="s">
        <v>1094</v>
      </c>
      <c r="B24" s="174"/>
      <c r="C24" s="174"/>
      <c r="D24" s="174"/>
      <c r="E24" s="174"/>
      <c r="F24" s="174"/>
      <c r="G24" s="174"/>
      <c r="H24" s="174"/>
      <c r="I24" s="174"/>
      <c r="J24" s="174"/>
      <c r="K24" s="174"/>
      <c r="L24" s="174"/>
      <c r="M24" s="174"/>
      <c r="N24" s="174"/>
      <c r="O24" s="174"/>
      <c r="P24" s="174"/>
      <c r="Q24" s="174"/>
      <c r="R24" s="174"/>
      <c r="S24" s="174"/>
      <c r="T24" s="174"/>
      <c r="U24" s="174"/>
    </row>
    <row r="25" spans="1:21" x14ac:dyDescent="0.35">
      <c r="A25" s="191"/>
      <c r="B25" s="191"/>
      <c r="C25" s="191"/>
      <c r="D25" s="191"/>
      <c r="E25" s="191"/>
      <c r="F25" s="191"/>
      <c r="G25" s="191"/>
      <c r="H25" s="191"/>
      <c r="I25" s="191"/>
      <c r="J25" s="191"/>
      <c r="K25" s="191"/>
      <c r="L25" s="191"/>
      <c r="M25" s="191"/>
      <c r="N25" s="191"/>
      <c r="O25" s="191"/>
      <c r="P25" s="191"/>
      <c r="Q25" s="191"/>
      <c r="R25" s="191"/>
      <c r="S25" s="191"/>
      <c r="T25" s="191"/>
      <c r="U25" s="191"/>
    </row>
  </sheetData>
  <mergeCells count="15">
    <mergeCell ref="A1:U1"/>
    <mergeCell ref="A24:U25"/>
    <mergeCell ref="A8:U8"/>
    <mergeCell ref="A13:U13"/>
    <mergeCell ref="B19:E19"/>
    <mergeCell ref="F19:I19"/>
    <mergeCell ref="J19:M19"/>
    <mergeCell ref="N19:Q19"/>
    <mergeCell ref="R19:U19"/>
    <mergeCell ref="B2:E2"/>
    <mergeCell ref="F2:I2"/>
    <mergeCell ref="J2:M2"/>
    <mergeCell ref="N2:Q2"/>
    <mergeCell ref="R2:U2"/>
    <mergeCell ref="A4:U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H8" sqref="H8"/>
    </sheetView>
  </sheetViews>
  <sheetFormatPr defaultColWidth="11.453125" defaultRowHeight="14.5" x14ac:dyDescent="0.35"/>
  <cols>
    <col min="1" max="1" width="32.1796875" customWidth="1"/>
  </cols>
  <sheetData>
    <row r="1" spans="1:5" x14ac:dyDescent="0.35">
      <c r="A1" s="173" t="s">
        <v>1134</v>
      </c>
      <c r="B1" s="173"/>
      <c r="C1" s="173"/>
      <c r="D1" s="173"/>
      <c r="E1" s="173"/>
    </row>
    <row r="2" spans="1:5" ht="15" thickBot="1" x14ac:dyDescent="0.4">
      <c r="A2" s="241"/>
      <c r="B2" s="241"/>
      <c r="C2" s="241"/>
      <c r="D2" s="241"/>
      <c r="E2" s="241"/>
    </row>
    <row r="3" spans="1:5" ht="15" thickBot="1" x14ac:dyDescent="0.4">
      <c r="A3" s="137" t="s">
        <v>1109</v>
      </c>
      <c r="B3" s="85" t="s">
        <v>89</v>
      </c>
      <c r="C3" s="85" t="s">
        <v>90</v>
      </c>
      <c r="D3" s="85" t="s">
        <v>91</v>
      </c>
      <c r="E3" s="85" t="s">
        <v>92</v>
      </c>
    </row>
    <row r="4" spans="1:5" ht="15" thickBot="1" x14ac:dyDescent="0.4">
      <c r="A4" s="251" t="s">
        <v>1110</v>
      </c>
      <c r="B4" s="252"/>
      <c r="C4" s="252"/>
      <c r="D4" s="252"/>
      <c r="E4" s="253"/>
    </row>
    <row r="5" spans="1:5" ht="15" thickBot="1" x14ac:dyDescent="0.4">
      <c r="A5" s="138" t="s">
        <v>1111</v>
      </c>
      <c r="B5" s="82">
        <v>55</v>
      </c>
      <c r="C5" s="82">
        <v>1.1000000000000001</v>
      </c>
      <c r="D5" s="82">
        <v>51</v>
      </c>
      <c r="E5" s="82">
        <v>55.3</v>
      </c>
    </row>
    <row r="6" spans="1:5" ht="15" thickBot="1" x14ac:dyDescent="0.4">
      <c r="A6" s="138" t="s">
        <v>1112</v>
      </c>
      <c r="B6" s="82">
        <v>8.6</v>
      </c>
      <c r="C6" s="82">
        <v>0.6</v>
      </c>
      <c r="D6" s="82">
        <v>7.5</v>
      </c>
      <c r="E6" s="82">
        <v>9.9</v>
      </c>
    </row>
    <row r="7" spans="1:5" ht="23.5" thickBot="1" x14ac:dyDescent="0.4">
      <c r="A7" s="138" t="s">
        <v>1113</v>
      </c>
      <c r="B7" s="82">
        <v>7.2</v>
      </c>
      <c r="C7" s="82">
        <v>0.6</v>
      </c>
      <c r="D7" s="82">
        <v>6.2</v>
      </c>
      <c r="E7" s="82">
        <v>8.4</v>
      </c>
    </row>
    <row r="8" spans="1:5" ht="15" thickBot="1" x14ac:dyDescent="0.4">
      <c r="A8" s="138" t="s">
        <v>1114</v>
      </c>
      <c r="B8" s="82">
        <v>7</v>
      </c>
      <c r="C8" s="82">
        <v>0.6</v>
      </c>
      <c r="D8" s="82">
        <v>5.9</v>
      </c>
      <c r="E8" s="82">
        <v>8.3000000000000007</v>
      </c>
    </row>
    <row r="9" spans="1:5" ht="15" thickBot="1" x14ac:dyDescent="0.4">
      <c r="A9" s="138" t="s">
        <v>1115</v>
      </c>
      <c r="B9" s="82">
        <v>6.5</v>
      </c>
      <c r="C9" s="82">
        <v>0.6</v>
      </c>
      <c r="D9" s="82">
        <v>5.5</v>
      </c>
      <c r="E9" s="82">
        <v>7.7</v>
      </c>
    </row>
    <row r="10" spans="1:5" ht="15" thickBot="1" x14ac:dyDescent="0.4">
      <c r="A10" s="138" t="s">
        <v>1116</v>
      </c>
      <c r="B10" s="82">
        <v>4.8</v>
      </c>
      <c r="C10" s="82">
        <v>0.5</v>
      </c>
      <c r="D10" s="82">
        <v>3.9</v>
      </c>
      <c r="E10" s="82">
        <v>5.9</v>
      </c>
    </row>
    <row r="11" spans="1:5" ht="15" thickBot="1" x14ac:dyDescent="0.4">
      <c r="A11" s="138" t="s">
        <v>1117</v>
      </c>
      <c r="B11" s="82">
        <v>4.4000000000000004</v>
      </c>
      <c r="C11" s="82">
        <v>0.6</v>
      </c>
      <c r="D11" s="82">
        <v>3.4</v>
      </c>
      <c r="E11" s="82">
        <v>5.6</v>
      </c>
    </row>
    <row r="12" spans="1:5" ht="15" thickBot="1" x14ac:dyDescent="0.4">
      <c r="A12" s="138" t="s">
        <v>1118</v>
      </c>
      <c r="B12" s="82">
        <v>4.2</v>
      </c>
      <c r="C12" s="82">
        <v>0.4</v>
      </c>
      <c r="D12" s="82">
        <v>3.5</v>
      </c>
      <c r="E12" s="82">
        <v>5</v>
      </c>
    </row>
    <row r="13" spans="1:5" ht="23.5" thickBot="1" x14ac:dyDescent="0.4">
      <c r="A13" s="138" t="s">
        <v>1119</v>
      </c>
      <c r="B13" s="82">
        <v>4</v>
      </c>
      <c r="C13" s="82">
        <v>0.5</v>
      </c>
      <c r="D13" s="82">
        <v>3.1</v>
      </c>
      <c r="E13" s="82">
        <v>5.0999999999999996</v>
      </c>
    </row>
    <row r="14" spans="1:5" ht="15" thickBot="1" x14ac:dyDescent="0.4">
      <c r="A14" s="138" t="s">
        <v>1120</v>
      </c>
      <c r="B14" s="82">
        <v>2.6</v>
      </c>
      <c r="C14" s="82">
        <v>0.4</v>
      </c>
      <c r="D14" s="82">
        <v>2</v>
      </c>
      <c r="E14" s="82">
        <v>3.4</v>
      </c>
    </row>
    <row r="15" spans="1:5" ht="15" thickBot="1" x14ac:dyDescent="0.4">
      <c r="A15" s="138" t="s">
        <v>1121</v>
      </c>
      <c r="B15" s="82">
        <v>2.1</v>
      </c>
      <c r="C15" s="82">
        <v>0.3</v>
      </c>
      <c r="D15" s="82">
        <v>1.7</v>
      </c>
      <c r="E15" s="82">
        <v>2.7</v>
      </c>
    </row>
    <row r="16" spans="1:5" ht="15" thickBot="1" x14ac:dyDescent="0.4">
      <c r="A16" s="138" t="s">
        <v>1122</v>
      </c>
      <c r="B16" s="82">
        <v>1.6</v>
      </c>
      <c r="C16" s="82">
        <v>0.3</v>
      </c>
      <c r="D16" s="82">
        <v>1.1000000000000001</v>
      </c>
      <c r="E16" s="82">
        <v>2.2000000000000002</v>
      </c>
    </row>
    <row r="17" spans="1:5" ht="15" thickBot="1" x14ac:dyDescent="0.4">
      <c r="A17" s="138" t="s">
        <v>1123</v>
      </c>
      <c r="B17" s="82">
        <v>1.3</v>
      </c>
      <c r="C17" s="82">
        <v>0.3</v>
      </c>
      <c r="D17" s="82">
        <v>0.9</v>
      </c>
      <c r="E17" s="82">
        <v>2</v>
      </c>
    </row>
    <row r="18" spans="1:5" ht="15" thickBot="1" x14ac:dyDescent="0.4">
      <c r="A18" s="138" t="s">
        <v>1124</v>
      </c>
      <c r="B18" s="82">
        <v>1.2</v>
      </c>
      <c r="C18" s="82">
        <v>0.2</v>
      </c>
      <c r="D18" s="82">
        <v>0.9</v>
      </c>
      <c r="E18" s="82">
        <v>1.7</v>
      </c>
    </row>
    <row r="19" spans="1:5" ht="15" thickBot="1" x14ac:dyDescent="0.4">
      <c r="A19" s="138" t="s">
        <v>1125</v>
      </c>
      <c r="B19" s="82">
        <v>1</v>
      </c>
      <c r="C19" s="82">
        <v>0.2</v>
      </c>
      <c r="D19" s="82">
        <v>0.7</v>
      </c>
      <c r="E19" s="82">
        <v>1.5</v>
      </c>
    </row>
    <row r="20" spans="1:5" ht="15" thickBot="1" x14ac:dyDescent="0.4">
      <c r="A20" s="138" t="s">
        <v>1126</v>
      </c>
      <c r="B20" s="82">
        <v>0.9</v>
      </c>
      <c r="C20" s="82">
        <v>0.2</v>
      </c>
      <c r="D20" s="82">
        <v>0.5</v>
      </c>
      <c r="E20" s="82">
        <v>1.4</v>
      </c>
    </row>
    <row r="21" spans="1:5" ht="15" thickBot="1" x14ac:dyDescent="0.4">
      <c r="A21" s="138" t="s">
        <v>1127</v>
      </c>
      <c r="B21" s="82">
        <v>0.7</v>
      </c>
      <c r="C21" s="82">
        <v>0.1</v>
      </c>
      <c r="D21" s="82">
        <v>0.5</v>
      </c>
      <c r="E21" s="82">
        <v>0.9</v>
      </c>
    </row>
    <row r="22" spans="1:5" ht="15" thickBot="1" x14ac:dyDescent="0.4">
      <c r="A22" s="138" t="s">
        <v>1128</v>
      </c>
      <c r="B22" s="82">
        <v>0.6</v>
      </c>
      <c r="C22" s="82">
        <v>0.2</v>
      </c>
      <c r="D22" s="82">
        <v>0.4</v>
      </c>
      <c r="E22" s="82">
        <v>1.1000000000000001</v>
      </c>
    </row>
    <row r="23" spans="1:5" ht="15" thickBot="1" x14ac:dyDescent="0.4">
      <c r="A23" s="138" t="s">
        <v>1129</v>
      </c>
      <c r="B23" s="82">
        <v>0.5</v>
      </c>
      <c r="C23" s="82">
        <v>0.1</v>
      </c>
      <c r="D23" s="82">
        <v>0.3</v>
      </c>
      <c r="E23" s="82">
        <v>0.7</v>
      </c>
    </row>
    <row r="24" spans="1:5" ht="15" thickBot="1" x14ac:dyDescent="0.4">
      <c r="A24" s="138" t="s">
        <v>1130</v>
      </c>
      <c r="B24" s="82">
        <v>0.4</v>
      </c>
      <c r="C24" s="82">
        <v>0.1</v>
      </c>
      <c r="D24" s="82">
        <v>0.2</v>
      </c>
      <c r="E24" s="82">
        <v>0.6</v>
      </c>
    </row>
    <row r="25" spans="1:5" ht="15" thickBot="1" x14ac:dyDescent="0.4">
      <c r="A25" s="138" t="s">
        <v>1131</v>
      </c>
      <c r="B25" s="82">
        <v>0.3</v>
      </c>
      <c r="C25" s="82">
        <v>0.1</v>
      </c>
      <c r="D25" s="82">
        <v>0.2</v>
      </c>
      <c r="E25" s="82">
        <v>0.5</v>
      </c>
    </row>
    <row r="26" spans="1:5" ht="15" thickBot="1" x14ac:dyDescent="0.4">
      <c r="A26" s="138" t="s">
        <v>1132</v>
      </c>
      <c r="B26" s="82">
        <v>0.2</v>
      </c>
      <c r="C26" s="82">
        <v>0.1</v>
      </c>
      <c r="D26" s="82">
        <v>0.1</v>
      </c>
      <c r="E26" s="82">
        <v>0.4</v>
      </c>
    </row>
    <row r="27" spans="1:5" x14ac:dyDescent="0.35">
      <c r="A27" s="174" t="s">
        <v>1133</v>
      </c>
      <c r="B27" s="174"/>
      <c r="C27" s="174"/>
      <c r="D27" s="174"/>
      <c r="E27" s="174"/>
    </row>
    <row r="28" spans="1:5" x14ac:dyDescent="0.35">
      <c r="A28" s="191"/>
      <c r="B28" s="191"/>
      <c r="C28" s="191"/>
      <c r="D28" s="191"/>
      <c r="E28" s="191"/>
    </row>
    <row r="29" spans="1:5" x14ac:dyDescent="0.35">
      <c r="A29" s="30"/>
      <c r="B29" s="30"/>
      <c r="C29" s="30"/>
      <c r="D29" s="30"/>
      <c r="E29" s="30"/>
    </row>
  </sheetData>
  <mergeCells count="3">
    <mergeCell ref="A4:E4"/>
    <mergeCell ref="A27:E28"/>
    <mergeCell ref="A1: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H10" sqref="H10"/>
    </sheetView>
  </sheetViews>
  <sheetFormatPr defaultColWidth="11.453125" defaultRowHeight="14.5" x14ac:dyDescent="0.35"/>
  <cols>
    <col min="1" max="1" width="30" customWidth="1"/>
  </cols>
  <sheetData>
    <row r="1" spans="1:5" x14ac:dyDescent="0.35">
      <c r="A1" s="173" t="s">
        <v>1158</v>
      </c>
      <c r="B1" s="173"/>
      <c r="C1" s="173"/>
      <c r="D1" s="173"/>
      <c r="E1" s="173"/>
    </row>
    <row r="2" spans="1:5" ht="15" thickBot="1" x14ac:dyDescent="0.4">
      <c r="A2" s="241"/>
      <c r="B2" s="241"/>
      <c r="C2" s="241"/>
      <c r="D2" s="241"/>
      <c r="E2" s="241"/>
    </row>
    <row r="3" spans="1:5" ht="15" thickBot="1" x14ac:dyDescent="0.4">
      <c r="A3" s="137" t="s">
        <v>1109</v>
      </c>
      <c r="B3" s="85" t="s">
        <v>89</v>
      </c>
      <c r="C3" s="85" t="s">
        <v>90</v>
      </c>
      <c r="D3" s="85" t="s">
        <v>91</v>
      </c>
      <c r="E3" s="85" t="s">
        <v>92</v>
      </c>
    </row>
    <row r="4" spans="1:5" ht="15" thickBot="1" x14ac:dyDescent="0.4">
      <c r="A4" s="251" t="s">
        <v>1135</v>
      </c>
      <c r="B4" s="252"/>
      <c r="C4" s="252"/>
      <c r="D4" s="252"/>
      <c r="E4" s="253"/>
    </row>
    <row r="5" spans="1:5" ht="15" thickBot="1" x14ac:dyDescent="0.4">
      <c r="A5" s="138" t="s">
        <v>1136</v>
      </c>
      <c r="B5" s="82">
        <v>30.7</v>
      </c>
      <c r="C5" s="82">
        <v>1</v>
      </c>
      <c r="D5" s="82">
        <v>28.7</v>
      </c>
      <c r="E5" s="82">
        <v>32.700000000000003</v>
      </c>
    </row>
    <row r="6" spans="1:5" ht="23.5" thickBot="1" x14ac:dyDescent="0.4">
      <c r="A6" s="138" t="s">
        <v>1137</v>
      </c>
      <c r="B6" s="82">
        <v>1</v>
      </c>
      <c r="C6" s="82">
        <v>0.2</v>
      </c>
      <c r="D6" s="82">
        <v>0.7</v>
      </c>
      <c r="E6" s="82">
        <v>1.5</v>
      </c>
    </row>
    <row r="7" spans="1:5" ht="15" thickBot="1" x14ac:dyDescent="0.4">
      <c r="A7" s="138" t="s">
        <v>1138</v>
      </c>
      <c r="B7" s="82">
        <v>0.8</v>
      </c>
      <c r="C7" s="82">
        <v>0.2</v>
      </c>
      <c r="D7" s="82">
        <v>0.5</v>
      </c>
      <c r="E7" s="82">
        <v>1.2</v>
      </c>
    </row>
    <row r="8" spans="1:5" ht="15" thickBot="1" x14ac:dyDescent="0.4">
      <c r="A8" s="138" t="s">
        <v>1139</v>
      </c>
      <c r="B8" s="82">
        <v>27.5</v>
      </c>
      <c r="C8" s="82">
        <v>1</v>
      </c>
      <c r="D8" s="82">
        <v>25.6</v>
      </c>
      <c r="E8" s="82">
        <v>29.5</v>
      </c>
    </row>
    <row r="9" spans="1:5" ht="15" thickBot="1" x14ac:dyDescent="0.4">
      <c r="A9" s="138" t="s">
        <v>1140</v>
      </c>
      <c r="B9" s="82">
        <v>8.1999999999999993</v>
      </c>
      <c r="C9" s="82">
        <v>0.7</v>
      </c>
      <c r="D9" s="82">
        <v>6.9</v>
      </c>
      <c r="E9" s="82">
        <v>9.6</v>
      </c>
    </row>
    <row r="10" spans="1:5" ht="15" thickBot="1" x14ac:dyDescent="0.4">
      <c r="A10" s="138" t="s">
        <v>1141</v>
      </c>
      <c r="B10" s="82">
        <v>2.8</v>
      </c>
      <c r="C10" s="82">
        <v>0.4</v>
      </c>
      <c r="D10" s="82">
        <v>2</v>
      </c>
      <c r="E10" s="82">
        <v>3.7</v>
      </c>
    </row>
    <row r="11" spans="1:5" ht="23.5" thickBot="1" x14ac:dyDescent="0.4">
      <c r="A11" s="138" t="s">
        <v>1142</v>
      </c>
      <c r="B11" s="82">
        <v>6.2</v>
      </c>
      <c r="C11" s="82">
        <v>0.5</v>
      </c>
      <c r="D11" s="82">
        <v>5.3</v>
      </c>
      <c r="E11" s="82">
        <v>7.3</v>
      </c>
    </row>
    <row r="12" spans="1:5" ht="15" thickBot="1" x14ac:dyDescent="0.4">
      <c r="A12" s="138" t="s">
        <v>1143</v>
      </c>
      <c r="B12" s="82">
        <v>5.0999999999999996</v>
      </c>
      <c r="C12" s="82">
        <v>0.4</v>
      </c>
      <c r="D12" s="82">
        <v>4.3</v>
      </c>
      <c r="E12" s="82">
        <v>6</v>
      </c>
    </row>
    <row r="13" spans="1:5" ht="15" thickBot="1" x14ac:dyDescent="0.4">
      <c r="A13" s="138" t="s">
        <v>1144</v>
      </c>
      <c r="B13" s="82">
        <v>26.8</v>
      </c>
      <c r="C13" s="82">
        <v>1</v>
      </c>
      <c r="D13" s="82">
        <v>24.9</v>
      </c>
      <c r="E13" s="82">
        <v>28.8</v>
      </c>
    </row>
    <row r="14" spans="1:5" ht="15" thickBot="1" x14ac:dyDescent="0.4">
      <c r="A14" s="138" t="s">
        <v>1145</v>
      </c>
      <c r="B14" s="82">
        <v>1.7</v>
      </c>
      <c r="C14" s="82">
        <v>0.3</v>
      </c>
      <c r="D14" s="82">
        <v>1.2</v>
      </c>
      <c r="E14" s="82">
        <v>2.2999999999999998</v>
      </c>
    </row>
    <row r="15" spans="1:5" ht="23.5" thickBot="1" x14ac:dyDescent="0.4">
      <c r="A15" s="138" t="s">
        <v>1146</v>
      </c>
      <c r="B15" s="82">
        <v>3.1</v>
      </c>
      <c r="C15" s="82">
        <v>0.4</v>
      </c>
      <c r="D15" s="82">
        <v>2.5</v>
      </c>
      <c r="E15" s="82">
        <v>4</v>
      </c>
    </row>
    <row r="16" spans="1:5" ht="15" thickBot="1" x14ac:dyDescent="0.4">
      <c r="A16" s="138" t="s">
        <v>1147</v>
      </c>
      <c r="B16" s="82">
        <v>0.2</v>
      </c>
      <c r="C16" s="82">
        <v>0.1</v>
      </c>
      <c r="D16" s="82">
        <v>0.1</v>
      </c>
      <c r="E16" s="82">
        <v>0.7</v>
      </c>
    </row>
    <row r="17" spans="1:5" ht="15" thickBot="1" x14ac:dyDescent="0.4">
      <c r="A17" s="138" t="s">
        <v>1148</v>
      </c>
      <c r="B17" s="82">
        <v>2</v>
      </c>
      <c r="C17" s="82">
        <v>0.4</v>
      </c>
      <c r="D17" s="82">
        <v>1.4</v>
      </c>
      <c r="E17" s="82">
        <v>2.8</v>
      </c>
    </row>
    <row r="18" spans="1:5" ht="15" thickBot="1" x14ac:dyDescent="0.4">
      <c r="A18" s="138" t="s">
        <v>1149</v>
      </c>
      <c r="B18" s="82">
        <v>2.2000000000000002</v>
      </c>
      <c r="C18" s="82">
        <v>0.3</v>
      </c>
      <c r="D18" s="82">
        <v>1.6</v>
      </c>
      <c r="E18" s="82">
        <v>3</v>
      </c>
    </row>
    <row r="19" spans="1:5" ht="15" thickBot="1" x14ac:dyDescent="0.4">
      <c r="A19" s="138" t="s">
        <v>1127</v>
      </c>
      <c r="B19" s="82">
        <v>2.8</v>
      </c>
      <c r="C19" s="82">
        <v>0.3</v>
      </c>
      <c r="D19" s="82">
        <v>2.2999999999999998</v>
      </c>
      <c r="E19" s="82">
        <v>3.5</v>
      </c>
    </row>
    <row r="20" spans="1:5" ht="15" thickBot="1" x14ac:dyDescent="0.4">
      <c r="A20" s="138" t="s">
        <v>1150</v>
      </c>
      <c r="B20" s="82">
        <v>0.6</v>
      </c>
      <c r="C20" s="82">
        <v>0.1</v>
      </c>
      <c r="D20" s="82">
        <v>0.4</v>
      </c>
      <c r="E20" s="82">
        <v>0.9</v>
      </c>
    </row>
    <row r="21" spans="1:5" ht="15" thickBot="1" x14ac:dyDescent="0.4">
      <c r="A21" s="138" t="s">
        <v>1151</v>
      </c>
      <c r="B21" s="82">
        <v>0.8</v>
      </c>
      <c r="C21" s="82">
        <v>0.2</v>
      </c>
      <c r="D21" s="82">
        <v>0.5</v>
      </c>
      <c r="E21" s="82">
        <v>1.4</v>
      </c>
    </row>
    <row r="22" spans="1:5" ht="15" thickBot="1" x14ac:dyDescent="0.4">
      <c r="A22" s="138" t="s">
        <v>1152</v>
      </c>
      <c r="B22" s="82">
        <v>1</v>
      </c>
      <c r="C22" s="82">
        <v>0.2</v>
      </c>
      <c r="D22" s="82">
        <v>0.7</v>
      </c>
      <c r="E22" s="82">
        <v>1.5</v>
      </c>
    </row>
    <row r="23" spans="1:5" ht="15" thickBot="1" x14ac:dyDescent="0.4">
      <c r="A23" s="138" t="s">
        <v>1153</v>
      </c>
      <c r="B23" s="82">
        <v>1.9</v>
      </c>
      <c r="C23" s="82">
        <v>0.3</v>
      </c>
      <c r="D23" s="82">
        <v>1.4</v>
      </c>
      <c r="E23" s="82">
        <v>2.7</v>
      </c>
    </row>
    <row r="24" spans="1:5" ht="15" thickBot="1" x14ac:dyDescent="0.4">
      <c r="A24" s="138" t="s">
        <v>1124</v>
      </c>
      <c r="B24" s="82">
        <v>0.8</v>
      </c>
      <c r="C24" s="82">
        <v>0.1</v>
      </c>
      <c r="D24" s="82">
        <v>0.5</v>
      </c>
      <c r="E24" s="82">
        <v>1.1000000000000001</v>
      </c>
    </row>
    <row r="25" spans="1:5" ht="15" thickBot="1" x14ac:dyDescent="0.4">
      <c r="A25" s="138" t="s">
        <v>1154</v>
      </c>
      <c r="B25" s="82">
        <v>0.4</v>
      </c>
      <c r="C25" s="82">
        <v>0.1</v>
      </c>
      <c r="D25" s="82">
        <v>0.2</v>
      </c>
      <c r="E25" s="82">
        <v>0.6</v>
      </c>
    </row>
    <row r="26" spans="1:5" ht="15" thickBot="1" x14ac:dyDescent="0.4">
      <c r="A26" s="138" t="s">
        <v>1155</v>
      </c>
      <c r="B26" s="82">
        <v>0.1</v>
      </c>
      <c r="C26" s="82">
        <v>0</v>
      </c>
      <c r="D26" s="82">
        <v>0</v>
      </c>
      <c r="E26" s="82">
        <v>0.3</v>
      </c>
    </row>
    <row r="27" spans="1:5" ht="15" thickBot="1" x14ac:dyDescent="0.4">
      <c r="A27" s="138" t="s">
        <v>1156</v>
      </c>
      <c r="B27" s="82">
        <v>37.200000000000003</v>
      </c>
      <c r="C27" s="82">
        <v>1.1000000000000001</v>
      </c>
      <c r="D27" s="82">
        <v>35.1</v>
      </c>
      <c r="E27" s="82">
        <v>39.299999999999997</v>
      </c>
    </row>
    <row r="28" spans="1:5" ht="15" thickBot="1" x14ac:dyDescent="0.4">
      <c r="A28" s="138" t="s">
        <v>1157</v>
      </c>
      <c r="B28" s="82">
        <v>1.3</v>
      </c>
      <c r="C28" s="82">
        <v>0.3</v>
      </c>
      <c r="D28" s="82">
        <v>0.9</v>
      </c>
      <c r="E28" s="82">
        <v>2</v>
      </c>
    </row>
    <row r="29" spans="1:5" x14ac:dyDescent="0.35">
      <c r="A29" s="174" t="s">
        <v>1159</v>
      </c>
      <c r="B29" s="174"/>
      <c r="C29" s="174"/>
      <c r="D29" s="174"/>
      <c r="E29" s="174"/>
    </row>
    <row r="30" spans="1:5" x14ac:dyDescent="0.35">
      <c r="A30" s="191"/>
      <c r="B30" s="191"/>
      <c r="C30" s="191"/>
      <c r="D30" s="191"/>
      <c r="E30" s="191"/>
    </row>
    <row r="31" spans="1:5" x14ac:dyDescent="0.35">
      <c r="A31" s="191"/>
      <c r="B31" s="191"/>
      <c r="C31" s="191"/>
      <c r="D31" s="191"/>
      <c r="E31" s="191"/>
    </row>
  </sheetData>
  <mergeCells count="3">
    <mergeCell ref="A4:E4"/>
    <mergeCell ref="A29:E31"/>
    <mergeCell ref="A1:E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workbookViewId="0">
      <selection activeCell="D18" sqref="D18"/>
    </sheetView>
  </sheetViews>
  <sheetFormatPr defaultColWidth="11.453125" defaultRowHeight="14.5" x14ac:dyDescent="0.35"/>
  <cols>
    <col min="1" max="1" width="32.453125" customWidth="1"/>
  </cols>
  <sheetData>
    <row r="1" spans="1:17" ht="15" thickBot="1" x14ac:dyDescent="0.4">
      <c r="A1" s="181" t="s">
        <v>1167</v>
      </c>
      <c r="B1" s="181"/>
      <c r="C1" s="181"/>
      <c r="D1" s="181"/>
      <c r="E1" s="181"/>
      <c r="F1" s="181"/>
      <c r="G1" s="181"/>
      <c r="H1" s="181"/>
      <c r="I1" s="181"/>
      <c r="J1" s="181"/>
      <c r="K1" s="181"/>
      <c r="L1" s="181"/>
      <c r="M1" s="181"/>
      <c r="N1" s="181"/>
      <c r="O1" s="181"/>
      <c r="P1" s="181"/>
      <c r="Q1" s="181"/>
    </row>
    <row r="2" spans="1:17" ht="15" thickBot="1" x14ac:dyDescent="0.4">
      <c r="A2" s="258" t="s">
        <v>1109</v>
      </c>
      <c r="B2" s="261" t="s">
        <v>207</v>
      </c>
      <c r="C2" s="262"/>
      <c r="D2" s="262"/>
      <c r="E2" s="262"/>
      <c r="F2" s="262"/>
      <c r="G2" s="262"/>
      <c r="H2" s="262"/>
      <c r="I2" s="262"/>
      <c r="J2" s="262"/>
      <c r="K2" s="262"/>
      <c r="L2" s="262"/>
      <c r="M2" s="262"/>
      <c r="N2" s="262"/>
      <c r="O2" s="262"/>
      <c r="P2" s="262"/>
      <c r="Q2" s="263"/>
    </row>
    <row r="3" spans="1:17" ht="15" thickBot="1" x14ac:dyDescent="0.4">
      <c r="A3" s="259"/>
      <c r="B3" s="264" t="s">
        <v>208</v>
      </c>
      <c r="C3" s="265"/>
      <c r="D3" s="265"/>
      <c r="E3" s="266"/>
      <c r="F3" s="264" t="s">
        <v>209</v>
      </c>
      <c r="G3" s="265"/>
      <c r="H3" s="265"/>
      <c r="I3" s="266"/>
      <c r="J3" s="264" t="s">
        <v>210</v>
      </c>
      <c r="K3" s="265"/>
      <c r="L3" s="265"/>
      <c r="M3" s="266"/>
      <c r="N3" s="264" t="s">
        <v>211</v>
      </c>
      <c r="O3" s="265"/>
      <c r="P3" s="265"/>
      <c r="Q3" s="266"/>
    </row>
    <row r="4" spans="1:17" ht="15" thickBot="1" x14ac:dyDescent="0.4">
      <c r="A4" s="260"/>
      <c r="B4" s="79" t="s">
        <v>89</v>
      </c>
      <c r="C4" s="85" t="s">
        <v>90</v>
      </c>
      <c r="D4" s="85" t="s">
        <v>91</v>
      </c>
      <c r="E4" s="85" t="s">
        <v>92</v>
      </c>
      <c r="F4" s="79" t="s">
        <v>89</v>
      </c>
      <c r="G4" s="79" t="s">
        <v>90</v>
      </c>
      <c r="H4" s="79" t="s">
        <v>91</v>
      </c>
      <c r="I4" s="79" t="s">
        <v>92</v>
      </c>
      <c r="J4" s="79" t="s">
        <v>89</v>
      </c>
      <c r="K4" s="79" t="s">
        <v>90</v>
      </c>
      <c r="L4" s="79" t="s">
        <v>91</v>
      </c>
      <c r="M4" s="79" t="s">
        <v>92</v>
      </c>
      <c r="N4" s="79" t="s">
        <v>89</v>
      </c>
      <c r="O4" s="79" t="s">
        <v>90</v>
      </c>
      <c r="P4" s="79" t="s">
        <v>91</v>
      </c>
      <c r="Q4" s="79" t="s">
        <v>92</v>
      </c>
    </row>
    <row r="5" spans="1:17" ht="15" thickBot="1" x14ac:dyDescent="0.4">
      <c r="A5" s="254" t="s">
        <v>1160</v>
      </c>
      <c r="B5" s="255"/>
      <c r="C5" s="255"/>
      <c r="D5" s="255"/>
      <c r="E5" s="255"/>
      <c r="F5" s="255"/>
      <c r="G5" s="255"/>
      <c r="H5" s="255"/>
      <c r="I5" s="255"/>
      <c r="J5" s="255"/>
      <c r="K5" s="255"/>
      <c r="L5" s="255"/>
      <c r="M5" s="255"/>
      <c r="N5" s="255"/>
      <c r="O5" s="255"/>
      <c r="P5" s="255"/>
      <c r="Q5" s="256"/>
    </row>
    <row r="6" spans="1:17" ht="23.5" thickBot="1" x14ac:dyDescent="0.4">
      <c r="A6" s="139" t="s">
        <v>1161</v>
      </c>
      <c r="B6" s="82">
        <v>3.9</v>
      </c>
      <c r="C6" s="82">
        <v>0.6</v>
      </c>
      <c r="D6" s="82">
        <v>2.9</v>
      </c>
      <c r="E6" s="82">
        <v>5.4</v>
      </c>
      <c r="F6" s="82">
        <v>6.9</v>
      </c>
      <c r="G6" s="82">
        <v>1.2</v>
      </c>
      <c r="H6" s="82">
        <v>4.8</v>
      </c>
      <c r="I6" s="82">
        <v>9.6999999999999993</v>
      </c>
      <c r="J6" s="82">
        <v>11</v>
      </c>
      <c r="K6" s="82">
        <v>1.5</v>
      </c>
      <c r="L6" s="82">
        <v>8.4</v>
      </c>
      <c r="M6" s="82">
        <v>14.2</v>
      </c>
      <c r="N6" s="82">
        <v>8.6</v>
      </c>
      <c r="O6" s="82">
        <v>1.2</v>
      </c>
      <c r="P6" s="82">
        <v>6.5</v>
      </c>
      <c r="Q6" s="82">
        <v>11.3</v>
      </c>
    </row>
    <row r="7" spans="1:17" ht="15" thickBot="1" x14ac:dyDescent="0.4">
      <c r="A7" s="139" t="s">
        <v>1114</v>
      </c>
      <c r="B7" s="82">
        <v>3.1</v>
      </c>
      <c r="C7" s="82">
        <v>0.7</v>
      </c>
      <c r="D7" s="82">
        <v>2</v>
      </c>
      <c r="E7" s="82">
        <v>4.8</v>
      </c>
      <c r="F7" s="82">
        <v>6.8</v>
      </c>
      <c r="G7" s="82">
        <v>1.1000000000000001</v>
      </c>
      <c r="H7" s="82">
        <v>4.9000000000000004</v>
      </c>
      <c r="I7" s="82">
        <v>9.4</v>
      </c>
      <c r="J7" s="82">
        <v>10</v>
      </c>
      <c r="K7" s="82">
        <v>1.4</v>
      </c>
      <c r="L7" s="82">
        <v>7.5</v>
      </c>
      <c r="M7" s="82">
        <v>13.2</v>
      </c>
      <c r="N7" s="82">
        <v>9.8000000000000007</v>
      </c>
      <c r="O7" s="82">
        <v>1.6</v>
      </c>
      <c r="P7" s="82">
        <v>7</v>
      </c>
      <c r="Q7" s="82">
        <v>13.6</v>
      </c>
    </row>
    <row r="8" spans="1:17" ht="15" thickBot="1" x14ac:dyDescent="0.4">
      <c r="A8" s="139" t="s">
        <v>1118</v>
      </c>
      <c r="B8" s="82">
        <v>4</v>
      </c>
      <c r="C8" s="82">
        <v>0.6</v>
      </c>
      <c r="D8" s="82">
        <v>3.1</v>
      </c>
      <c r="E8" s="82">
        <v>5.3</v>
      </c>
      <c r="F8" s="82">
        <v>3.5</v>
      </c>
      <c r="G8" s="82">
        <v>0.8</v>
      </c>
      <c r="H8" s="82">
        <v>2.2000000000000002</v>
      </c>
      <c r="I8" s="82">
        <v>5.5</v>
      </c>
      <c r="J8" s="82">
        <v>5.8</v>
      </c>
      <c r="K8" s="82">
        <v>1</v>
      </c>
      <c r="L8" s="82">
        <v>4.0999999999999996</v>
      </c>
      <c r="M8" s="82">
        <v>8.1</v>
      </c>
      <c r="N8" s="82">
        <v>3.4</v>
      </c>
      <c r="O8" s="82">
        <v>0.6</v>
      </c>
      <c r="P8" s="82">
        <v>2.4</v>
      </c>
      <c r="Q8" s="82">
        <v>4.8</v>
      </c>
    </row>
    <row r="9" spans="1:17" ht="15" thickBot="1" x14ac:dyDescent="0.4">
      <c r="A9" s="139" t="s">
        <v>1112</v>
      </c>
      <c r="B9" s="82">
        <v>3.5</v>
      </c>
      <c r="C9" s="82">
        <v>0.5</v>
      </c>
      <c r="D9" s="82">
        <v>2.6</v>
      </c>
      <c r="E9" s="82">
        <v>4.5999999999999996</v>
      </c>
      <c r="F9" s="82">
        <v>7.7</v>
      </c>
      <c r="G9" s="82">
        <v>1.1000000000000001</v>
      </c>
      <c r="H9" s="82">
        <v>5.7</v>
      </c>
      <c r="I9" s="82">
        <v>10.199999999999999</v>
      </c>
      <c r="J9" s="82">
        <v>8.9</v>
      </c>
      <c r="K9" s="82">
        <v>1.2</v>
      </c>
      <c r="L9" s="82">
        <v>6.9</v>
      </c>
      <c r="M9" s="82">
        <v>11.5</v>
      </c>
      <c r="N9" s="82">
        <v>16.600000000000001</v>
      </c>
      <c r="O9" s="82">
        <v>1.9</v>
      </c>
      <c r="P9" s="82">
        <v>13.2</v>
      </c>
      <c r="Q9" s="82">
        <v>20.6</v>
      </c>
    </row>
    <row r="10" spans="1:17" ht="15" thickBot="1" x14ac:dyDescent="0.4">
      <c r="A10" s="139" t="s">
        <v>1126</v>
      </c>
      <c r="B10" s="82">
        <v>0.9</v>
      </c>
      <c r="C10" s="82">
        <v>0.4</v>
      </c>
      <c r="D10" s="82">
        <v>0.4</v>
      </c>
      <c r="E10" s="82">
        <v>1.9</v>
      </c>
      <c r="F10" s="82">
        <v>1.5</v>
      </c>
      <c r="G10" s="82">
        <v>0.8</v>
      </c>
      <c r="H10" s="82">
        <v>0.5</v>
      </c>
      <c r="I10" s="82">
        <v>4</v>
      </c>
      <c r="J10" s="82">
        <v>0.5</v>
      </c>
      <c r="K10" s="82">
        <v>0.2</v>
      </c>
      <c r="L10" s="82">
        <v>0.2</v>
      </c>
      <c r="M10" s="82">
        <v>1</v>
      </c>
      <c r="N10" s="82">
        <v>0.5</v>
      </c>
      <c r="O10" s="82">
        <v>0.2</v>
      </c>
      <c r="P10" s="82">
        <v>0.3</v>
      </c>
      <c r="Q10" s="82">
        <v>1.1000000000000001</v>
      </c>
    </row>
    <row r="11" spans="1:17" ht="15" thickBot="1" x14ac:dyDescent="0.4">
      <c r="A11" s="139" t="s">
        <v>1120</v>
      </c>
      <c r="B11" s="82">
        <v>2.7</v>
      </c>
      <c r="C11" s="82">
        <v>0.7</v>
      </c>
      <c r="D11" s="82">
        <v>1.6</v>
      </c>
      <c r="E11" s="82">
        <v>4.3</v>
      </c>
      <c r="F11" s="82">
        <v>2.7</v>
      </c>
      <c r="G11" s="82">
        <v>0.8</v>
      </c>
      <c r="H11" s="82">
        <v>1.5</v>
      </c>
      <c r="I11" s="82">
        <v>5</v>
      </c>
      <c r="J11" s="82">
        <v>2.4</v>
      </c>
      <c r="K11" s="82">
        <v>0.6</v>
      </c>
      <c r="L11" s="82">
        <v>1.5</v>
      </c>
      <c r="M11" s="82">
        <v>4</v>
      </c>
      <c r="N11" s="82">
        <v>2.6</v>
      </c>
      <c r="O11" s="82">
        <v>0.7</v>
      </c>
      <c r="P11" s="82">
        <v>1.6</v>
      </c>
      <c r="Q11" s="82">
        <v>4.3</v>
      </c>
    </row>
    <row r="12" spans="1:17" ht="15" thickBot="1" x14ac:dyDescent="0.4">
      <c r="A12" s="139" t="s">
        <v>1162</v>
      </c>
      <c r="B12" s="82">
        <v>0.5</v>
      </c>
      <c r="C12" s="82">
        <v>0.2</v>
      </c>
      <c r="D12" s="82">
        <v>0.2</v>
      </c>
      <c r="E12" s="82">
        <v>1.3</v>
      </c>
      <c r="F12" s="82">
        <v>0.2</v>
      </c>
      <c r="G12" s="82">
        <v>0.1</v>
      </c>
      <c r="H12" s="82">
        <v>0.1</v>
      </c>
      <c r="I12" s="82">
        <v>0.4</v>
      </c>
      <c r="J12" s="82">
        <v>1.7</v>
      </c>
      <c r="K12" s="82">
        <v>0.5</v>
      </c>
      <c r="L12" s="82">
        <v>0.9</v>
      </c>
      <c r="M12" s="82">
        <v>3.2</v>
      </c>
      <c r="N12" s="82">
        <v>1.9</v>
      </c>
      <c r="O12" s="82">
        <v>0.5</v>
      </c>
      <c r="P12" s="82">
        <v>1.1000000000000001</v>
      </c>
      <c r="Q12" s="82">
        <v>3.3</v>
      </c>
    </row>
    <row r="13" spans="1:17" ht="15" thickBot="1" x14ac:dyDescent="0.4">
      <c r="A13" s="139" t="s">
        <v>1132</v>
      </c>
      <c r="B13" s="82">
        <v>0.1</v>
      </c>
      <c r="C13" s="82">
        <v>0.1</v>
      </c>
      <c r="D13" s="82">
        <v>0</v>
      </c>
      <c r="E13" s="82">
        <v>0.7</v>
      </c>
      <c r="F13" s="82">
        <v>0.2</v>
      </c>
      <c r="G13" s="82">
        <v>0.1</v>
      </c>
      <c r="H13" s="82">
        <v>0.1</v>
      </c>
      <c r="I13" s="82">
        <v>0.7</v>
      </c>
      <c r="J13" s="82">
        <v>0.1</v>
      </c>
      <c r="K13" s="82">
        <v>0.1</v>
      </c>
      <c r="L13" s="82">
        <v>0</v>
      </c>
      <c r="M13" s="82">
        <v>0.6</v>
      </c>
      <c r="N13" s="82">
        <v>0.3</v>
      </c>
      <c r="O13" s="82">
        <v>0.2</v>
      </c>
      <c r="P13" s="82">
        <v>0.1</v>
      </c>
      <c r="Q13" s="82">
        <v>1.4</v>
      </c>
    </row>
    <row r="14" spans="1:17" ht="15" thickBot="1" x14ac:dyDescent="0.4">
      <c r="A14" s="139" t="s">
        <v>1121</v>
      </c>
      <c r="B14" s="82">
        <v>1.5</v>
      </c>
      <c r="C14" s="82">
        <v>0.3</v>
      </c>
      <c r="D14" s="82">
        <v>1</v>
      </c>
      <c r="E14" s="82">
        <v>2.2999999999999998</v>
      </c>
      <c r="F14" s="82">
        <v>2.5</v>
      </c>
      <c r="G14" s="82">
        <v>0.5</v>
      </c>
      <c r="H14" s="82">
        <v>1.6</v>
      </c>
      <c r="I14" s="82">
        <v>3.8</v>
      </c>
      <c r="J14" s="82">
        <v>1.9</v>
      </c>
      <c r="K14" s="82">
        <v>0.4</v>
      </c>
      <c r="L14" s="82">
        <v>1.3</v>
      </c>
      <c r="M14" s="82">
        <v>2.9</v>
      </c>
      <c r="N14" s="82">
        <v>2.9</v>
      </c>
      <c r="O14" s="82">
        <v>0.8</v>
      </c>
      <c r="P14" s="82">
        <v>1.7</v>
      </c>
      <c r="Q14" s="82">
        <v>4.9000000000000004</v>
      </c>
    </row>
    <row r="15" spans="1:17" ht="15" thickBot="1" x14ac:dyDescent="0.4">
      <c r="A15" s="139" t="s">
        <v>1123</v>
      </c>
      <c r="B15" s="82">
        <v>3.4</v>
      </c>
      <c r="C15" s="82">
        <v>0.8</v>
      </c>
      <c r="D15" s="82">
        <v>2.1</v>
      </c>
      <c r="E15" s="82">
        <v>5.5</v>
      </c>
      <c r="F15" s="82">
        <v>0.3</v>
      </c>
      <c r="G15" s="82">
        <v>0.2</v>
      </c>
      <c r="H15" s="82">
        <v>0.1</v>
      </c>
      <c r="I15" s="82">
        <v>0.8</v>
      </c>
      <c r="J15" s="82">
        <v>0.2</v>
      </c>
      <c r="K15" s="82">
        <v>0.1</v>
      </c>
      <c r="L15" s="82">
        <v>0.1</v>
      </c>
      <c r="M15" s="82">
        <v>0.5</v>
      </c>
      <c r="N15" s="82">
        <v>0.5</v>
      </c>
      <c r="O15" s="82">
        <v>0.2</v>
      </c>
      <c r="P15" s="82">
        <v>0.2</v>
      </c>
      <c r="Q15" s="82">
        <v>1.3</v>
      </c>
    </row>
    <row r="16" spans="1:17" ht="15" thickBot="1" x14ac:dyDescent="0.4">
      <c r="A16" s="139" t="s">
        <v>1131</v>
      </c>
      <c r="B16" s="82">
        <v>0.4</v>
      </c>
      <c r="C16" s="82">
        <v>0.1</v>
      </c>
      <c r="D16" s="82">
        <v>0.2</v>
      </c>
      <c r="E16" s="82">
        <v>0.8</v>
      </c>
      <c r="F16" s="82">
        <v>0.2</v>
      </c>
      <c r="G16" s="82">
        <v>0.1</v>
      </c>
      <c r="H16" s="82">
        <v>0.1</v>
      </c>
      <c r="I16" s="82">
        <v>0.6</v>
      </c>
      <c r="J16" s="82">
        <v>0.3</v>
      </c>
      <c r="K16" s="82">
        <v>0.1</v>
      </c>
      <c r="L16" s="82">
        <v>0.1</v>
      </c>
      <c r="M16" s="82">
        <v>0.7</v>
      </c>
      <c r="N16" s="82">
        <v>0.4</v>
      </c>
      <c r="O16" s="82">
        <v>0.2</v>
      </c>
      <c r="P16" s="82">
        <v>0.2</v>
      </c>
      <c r="Q16" s="82">
        <v>0.9</v>
      </c>
    </row>
    <row r="17" spans="1:17" ht="15" thickBot="1" x14ac:dyDescent="0.4">
      <c r="A17" s="139" t="s">
        <v>1129</v>
      </c>
      <c r="B17" s="82">
        <v>0.4</v>
      </c>
      <c r="C17" s="82">
        <v>0.1</v>
      </c>
      <c r="D17" s="82">
        <v>0.2</v>
      </c>
      <c r="E17" s="82">
        <v>0.8</v>
      </c>
      <c r="F17" s="82">
        <v>0.5</v>
      </c>
      <c r="G17" s="82">
        <v>0.2</v>
      </c>
      <c r="H17" s="82">
        <v>0.3</v>
      </c>
      <c r="I17" s="82">
        <v>1.1000000000000001</v>
      </c>
      <c r="J17" s="82">
        <v>0.4</v>
      </c>
      <c r="K17" s="82">
        <v>0.2</v>
      </c>
      <c r="L17" s="82">
        <v>0.1</v>
      </c>
      <c r="M17" s="82">
        <v>1.3</v>
      </c>
      <c r="N17" s="82">
        <v>0.5</v>
      </c>
      <c r="O17" s="82">
        <v>0.3</v>
      </c>
      <c r="P17" s="82">
        <v>0.1</v>
      </c>
      <c r="Q17" s="82">
        <v>1.7</v>
      </c>
    </row>
    <row r="18" spans="1:17" ht="15" thickBot="1" x14ac:dyDescent="0.4">
      <c r="A18" s="139" t="s">
        <v>1122</v>
      </c>
      <c r="B18" s="82">
        <v>0.8</v>
      </c>
      <c r="C18" s="82">
        <v>0.2</v>
      </c>
      <c r="D18" s="82">
        <v>0.5</v>
      </c>
      <c r="E18" s="82">
        <v>1.4</v>
      </c>
      <c r="F18" s="82">
        <v>1.4</v>
      </c>
      <c r="G18" s="82">
        <v>0.5</v>
      </c>
      <c r="H18" s="82">
        <v>0.8</v>
      </c>
      <c r="I18" s="82">
        <v>2.7</v>
      </c>
      <c r="J18" s="82">
        <v>1.8</v>
      </c>
      <c r="K18" s="82">
        <v>0.5</v>
      </c>
      <c r="L18" s="82">
        <v>1</v>
      </c>
      <c r="M18" s="82">
        <v>3.1</v>
      </c>
      <c r="N18" s="82">
        <v>2.6</v>
      </c>
      <c r="O18" s="82">
        <v>1</v>
      </c>
      <c r="P18" s="82">
        <v>1.2</v>
      </c>
      <c r="Q18" s="82">
        <v>5.5</v>
      </c>
    </row>
    <row r="19" spans="1:17" ht="15" thickBot="1" x14ac:dyDescent="0.4">
      <c r="A19" s="139" t="s">
        <v>1128</v>
      </c>
      <c r="B19" s="82">
        <v>0.6</v>
      </c>
      <c r="C19" s="82">
        <v>0.3</v>
      </c>
      <c r="D19" s="82">
        <v>0.2</v>
      </c>
      <c r="E19" s="82">
        <v>1.6</v>
      </c>
      <c r="F19" s="82">
        <v>0.2</v>
      </c>
      <c r="G19" s="82">
        <v>0.1</v>
      </c>
      <c r="H19" s="82">
        <v>0.1</v>
      </c>
      <c r="I19" s="82">
        <v>0.6</v>
      </c>
      <c r="J19" s="82">
        <v>1.5</v>
      </c>
      <c r="K19" s="82">
        <v>0.6</v>
      </c>
      <c r="L19" s="82">
        <v>0.7</v>
      </c>
      <c r="M19" s="82">
        <v>3.3</v>
      </c>
      <c r="N19" s="82">
        <v>0.2</v>
      </c>
      <c r="O19" s="82">
        <v>0.1</v>
      </c>
      <c r="P19" s="82">
        <v>0.1</v>
      </c>
      <c r="Q19" s="82">
        <v>0.6</v>
      </c>
    </row>
    <row r="20" spans="1:17" ht="15" thickBot="1" x14ac:dyDescent="0.4">
      <c r="A20" s="139" t="s">
        <v>1116</v>
      </c>
      <c r="B20" s="82">
        <v>4.4000000000000004</v>
      </c>
      <c r="C20" s="82">
        <v>0.9</v>
      </c>
      <c r="D20" s="82">
        <v>2.9</v>
      </c>
      <c r="E20" s="82">
        <v>6.4</v>
      </c>
      <c r="F20" s="82">
        <v>5</v>
      </c>
      <c r="G20" s="82">
        <v>1</v>
      </c>
      <c r="H20" s="82">
        <v>3.4</v>
      </c>
      <c r="I20" s="82">
        <v>7.3</v>
      </c>
      <c r="J20" s="82">
        <v>4</v>
      </c>
      <c r="K20" s="82">
        <v>0.9</v>
      </c>
      <c r="L20" s="82">
        <v>2.5</v>
      </c>
      <c r="M20" s="82">
        <v>6.3</v>
      </c>
      <c r="N20" s="82">
        <v>6.1</v>
      </c>
      <c r="O20" s="82">
        <v>1.2</v>
      </c>
      <c r="P20" s="82">
        <v>4.2</v>
      </c>
      <c r="Q20" s="82">
        <v>8.8000000000000007</v>
      </c>
    </row>
    <row r="21" spans="1:17" ht="15" thickBot="1" x14ac:dyDescent="0.4">
      <c r="A21" s="139" t="s">
        <v>1115</v>
      </c>
      <c r="B21" s="82">
        <v>6.2</v>
      </c>
      <c r="C21" s="82">
        <v>1.2</v>
      </c>
      <c r="D21" s="82">
        <v>4.0999999999999996</v>
      </c>
      <c r="E21" s="82">
        <v>9.1</v>
      </c>
      <c r="F21" s="82">
        <v>4.2</v>
      </c>
      <c r="G21" s="82">
        <v>0.7</v>
      </c>
      <c r="H21" s="82">
        <v>3.1</v>
      </c>
      <c r="I21" s="82">
        <v>5.8</v>
      </c>
      <c r="J21" s="82">
        <v>7.7</v>
      </c>
      <c r="K21" s="82">
        <v>1.2</v>
      </c>
      <c r="L21" s="82">
        <v>5.6</v>
      </c>
      <c r="M21" s="82">
        <v>10.5</v>
      </c>
      <c r="N21" s="82">
        <v>8.1999999999999993</v>
      </c>
      <c r="O21" s="82">
        <v>1.2</v>
      </c>
      <c r="P21" s="82">
        <v>6.1</v>
      </c>
      <c r="Q21" s="82">
        <v>10.8</v>
      </c>
    </row>
    <row r="22" spans="1:17" ht="15" thickBot="1" x14ac:dyDescent="0.4">
      <c r="A22" s="139" t="s">
        <v>1117</v>
      </c>
      <c r="B22" s="82">
        <v>4</v>
      </c>
      <c r="C22" s="82">
        <v>1.2</v>
      </c>
      <c r="D22" s="82">
        <v>2.2000000000000002</v>
      </c>
      <c r="E22" s="82">
        <v>7</v>
      </c>
      <c r="F22" s="82">
        <v>3.8</v>
      </c>
      <c r="G22" s="82">
        <v>0.9</v>
      </c>
      <c r="H22" s="82">
        <v>2.4</v>
      </c>
      <c r="I22" s="82">
        <v>6</v>
      </c>
      <c r="J22" s="82">
        <v>5</v>
      </c>
      <c r="K22" s="82">
        <v>1.2</v>
      </c>
      <c r="L22" s="82">
        <v>3.2</v>
      </c>
      <c r="M22" s="82">
        <v>7.9</v>
      </c>
      <c r="N22" s="82">
        <v>5.0999999999999996</v>
      </c>
      <c r="O22" s="82">
        <v>1.1000000000000001</v>
      </c>
      <c r="P22" s="82">
        <v>3.3</v>
      </c>
      <c r="Q22" s="82">
        <v>7.8</v>
      </c>
    </row>
    <row r="23" spans="1:17" ht="15" thickBot="1" x14ac:dyDescent="0.4">
      <c r="A23" s="139" t="s">
        <v>1163</v>
      </c>
      <c r="B23" s="82">
        <v>1.5</v>
      </c>
      <c r="C23" s="82">
        <v>0.4</v>
      </c>
      <c r="D23" s="82">
        <v>0.9</v>
      </c>
      <c r="E23" s="82">
        <v>2.4</v>
      </c>
      <c r="F23" s="82">
        <v>0.6</v>
      </c>
      <c r="G23" s="82">
        <v>0.2</v>
      </c>
      <c r="H23" s="82">
        <v>0.3</v>
      </c>
      <c r="I23" s="82">
        <v>1.2</v>
      </c>
      <c r="J23" s="82">
        <v>1.6</v>
      </c>
      <c r="K23" s="82">
        <v>0.6</v>
      </c>
      <c r="L23" s="82">
        <v>0.7</v>
      </c>
      <c r="M23" s="82">
        <v>3.4</v>
      </c>
      <c r="N23" s="82">
        <v>1.3</v>
      </c>
      <c r="O23" s="82">
        <v>0.3</v>
      </c>
      <c r="P23" s="82">
        <v>0.8</v>
      </c>
      <c r="Q23" s="82">
        <v>2.1</v>
      </c>
    </row>
    <row r="24" spans="1:17" ht="15" thickBot="1" x14ac:dyDescent="0.4">
      <c r="A24" s="139" t="s">
        <v>1130</v>
      </c>
      <c r="B24" s="82">
        <v>0.5</v>
      </c>
      <c r="C24" s="82">
        <v>0.2</v>
      </c>
      <c r="D24" s="82">
        <v>0.3</v>
      </c>
      <c r="E24" s="82">
        <v>0.9</v>
      </c>
      <c r="F24" s="82">
        <v>0.4</v>
      </c>
      <c r="G24" s="82">
        <v>0.2</v>
      </c>
      <c r="H24" s="82">
        <v>0.2</v>
      </c>
      <c r="I24" s="82">
        <v>1</v>
      </c>
      <c r="J24" s="82">
        <v>0.2</v>
      </c>
      <c r="K24" s="82">
        <v>0.1</v>
      </c>
      <c r="L24" s="82">
        <v>0.1</v>
      </c>
      <c r="M24" s="82">
        <v>0.6</v>
      </c>
      <c r="N24" s="82">
        <v>0.2</v>
      </c>
      <c r="O24" s="82">
        <v>0.2</v>
      </c>
      <c r="P24" s="82">
        <v>0</v>
      </c>
      <c r="Q24" s="82">
        <v>1.2</v>
      </c>
    </row>
    <row r="25" spans="1:17" ht="23.5" thickBot="1" x14ac:dyDescent="0.4">
      <c r="A25" s="139" t="s">
        <v>1119</v>
      </c>
      <c r="B25" s="82">
        <v>4.8</v>
      </c>
      <c r="C25" s="82">
        <v>1.1000000000000001</v>
      </c>
      <c r="D25" s="82">
        <v>3</v>
      </c>
      <c r="E25" s="82">
        <v>7.5</v>
      </c>
      <c r="F25" s="82">
        <v>4.9000000000000004</v>
      </c>
      <c r="G25" s="82">
        <v>1</v>
      </c>
      <c r="H25" s="82">
        <v>3.2</v>
      </c>
      <c r="I25" s="82">
        <v>7.3</v>
      </c>
      <c r="J25" s="82">
        <v>4</v>
      </c>
      <c r="K25" s="82">
        <v>1.2</v>
      </c>
      <c r="L25" s="82">
        <v>2.2000000000000002</v>
      </c>
      <c r="M25" s="82">
        <v>7.1</v>
      </c>
      <c r="N25" s="82">
        <v>1.9</v>
      </c>
      <c r="O25" s="82">
        <v>0.5</v>
      </c>
      <c r="P25" s="82">
        <v>1.1000000000000001</v>
      </c>
      <c r="Q25" s="82">
        <v>3.2</v>
      </c>
    </row>
    <row r="26" spans="1:17" ht="15" thickBot="1" x14ac:dyDescent="0.4">
      <c r="A26" s="140" t="s">
        <v>1111</v>
      </c>
      <c r="B26" s="141">
        <v>62.1</v>
      </c>
      <c r="C26" s="141">
        <v>2</v>
      </c>
      <c r="D26" s="141">
        <v>56.9</v>
      </c>
      <c r="E26" s="141">
        <v>64.599999999999994</v>
      </c>
      <c r="F26" s="141">
        <v>59.8</v>
      </c>
      <c r="G26" s="141">
        <v>2.2000000000000002</v>
      </c>
      <c r="H26" s="141">
        <v>54.2</v>
      </c>
      <c r="I26" s="141">
        <v>62.6</v>
      </c>
      <c r="J26" s="141">
        <v>49.8</v>
      </c>
      <c r="K26" s="141">
        <v>2.2999999999999998</v>
      </c>
      <c r="L26" s="141">
        <v>43.9</v>
      </c>
      <c r="M26" s="141">
        <v>52.8</v>
      </c>
      <c r="N26" s="141">
        <v>44.8</v>
      </c>
      <c r="O26" s="141">
        <v>2.2999999999999998</v>
      </c>
      <c r="P26" s="141">
        <v>37.1</v>
      </c>
      <c r="Q26" s="141">
        <v>46.1</v>
      </c>
    </row>
    <row r="27" spans="1:17" ht="15" thickBot="1" x14ac:dyDescent="0.4">
      <c r="A27" s="139" t="s">
        <v>1127</v>
      </c>
      <c r="B27" s="82">
        <v>0.9</v>
      </c>
      <c r="C27" s="82">
        <v>0.2</v>
      </c>
      <c r="D27" s="82">
        <v>0.6</v>
      </c>
      <c r="E27" s="82">
        <v>1.4</v>
      </c>
      <c r="F27" s="82">
        <v>0.9</v>
      </c>
      <c r="G27" s="82">
        <v>0.2</v>
      </c>
      <c r="H27" s="82">
        <v>0.5</v>
      </c>
      <c r="I27" s="82">
        <v>1.5</v>
      </c>
      <c r="J27" s="82">
        <v>0.8</v>
      </c>
      <c r="K27" s="82">
        <v>0.2</v>
      </c>
      <c r="L27" s="82">
        <v>0.4</v>
      </c>
      <c r="M27" s="82">
        <v>1.4</v>
      </c>
      <c r="N27" s="82">
        <v>0.1</v>
      </c>
      <c r="O27" s="82">
        <v>0</v>
      </c>
      <c r="P27" s="82">
        <v>0</v>
      </c>
      <c r="Q27" s="82">
        <v>0.2</v>
      </c>
    </row>
    <row r="28" spans="1:17" ht="15" thickBot="1" x14ac:dyDescent="0.4">
      <c r="A28" s="254" t="s">
        <v>1164</v>
      </c>
      <c r="B28" s="255"/>
      <c r="C28" s="255"/>
      <c r="D28" s="255"/>
      <c r="E28" s="255"/>
      <c r="F28" s="255"/>
      <c r="G28" s="255"/>
      <c r="H28" s="255"/>
      <c r="I28" s="255"/>
      <c r="J28" s="255"/>
      <c r="K28" s="255"/>
      <c r="L28" s="255"/>
      <c r="M28" s="255"/>
      <c r="N28" s="255"/>
      <c r="O28" s="255"/>
      <c r="P28" s="255"/>
      <c r="Q28" s="256"/>
    </row>
    <row r="29" spans="1:17" ht="15" thickBot="1" x14ac:dyDescent="0.4">
      <c r="A29" s="139" t="s">
        <v>1136</v>
      </c>
      <c r="B29" s="82">
        <v>34.799999999999997</v>
      </c>
      <c r="C29" s="82">
        <v>1.8</v>
      </c>
      <c r="D29" s="82">
        <v>31.3</v>
      </c>
      <c r="E29" s="82">
        <v>38.5</v>
      </c>
      <c r="F29" s="82">
        <v>34.1</v>
      </c>
      <c r="G29" s="82">
        <v>2.1</v>
      </c>
      <c r="H29" s="82">
        <v>30.1</v>
      </c>
      <c r="I29" s="82">
        <v>38.4</v>
      </c>
      <c r="J29" s="82">
        <v>28.7</v>
      </c>
      <c r="K29" s="82">
        <v>2</v>
      </c>
      <c r="L29" s="82">
        <v>24.9</v>
      </c>
      <c r="M29" s="82">
        <v>32.700000000000003</v>
      </c>
      <c r="N29" s="82">
        <v>23.2</v>
      </c>
      <c r="O29" s="82">
        <v>2.1</v>
      </c>
      <c r="P29" s="82">
        <v>19.399999999999999</v>
      </c>
      <c r="Q29" s="82">
        <v>27.6</v>
      </c>
    </row>
    <row r="30" spans="1:17" ht="15" thickBot="1" x14ac:dyDescent="0.4">
      <c r="A30" s="139" t="s">
        <v>1137</v>
      </c>
      <c r="B30" s="82">
        <v>0.7</v>
      </c>
      <c r="C30" s="82">
        <v>0.3</v>
      </c>
      <c r="D30" s="82">
        <v>0.3</v>
      </c>
      <c r="E30" s="82">
        <v>1.7</v>
      </c>
      <c r="F30" s="82">
        <v>1.1000000000000001</v>
      </c>
      <c r="G30" s="82">
        <v>0.4</v>
      </c>
      <c r="H30" s="82">
        <v>0.6</v>
      </c>
      <c r="I30" s="82">
        <v>2.2000000000000002</v>
      </c>
      <c r="J30" s="82">
        <v>1.2</v>
      </c>
      <c r="K30" s="82">
        <v>0.4</v>
      </c>
      <c r="L30" s="82">
        <v>0.6</v>
      </c>
      <c r="M30" s="82">
        <v>2.2000000000000002</v>
      </c>
      <c r="N30" s="82">
        <v>1.2</v>
      </c>
      <c r="O30" s="82">
        <v>0.4</v>
      </c>
      <c r="P30" s="82">
        <v>0.6</v>
      </c>
      <c r="Q30" s="82">
        <v>2.2999999999999998</v>
      </c>
    </row>
    <row r="31" spans="1:17" ht="15" thickBot="1" x14ac:dyDescent="0.4">
      <c r="A31" s="139" t="s">
        <v>1138</v>
      </c>
      <c r="B31" s="82">
        <v>1.4</v>
      </c>
      <c r="C31" s="82">
        <v>0.4</v>
      </c>
      <c r="D31" s="82">
        <v>0.8</v>
      </c>
      <c r="E31" s="82">
        <v>2.4</v>
      </c>
      <c r="F31" s="82">
        <v>0.6</v>
      </c>
      <c r="G31" s="82">
        <v>0.2</v>
      </c>
      <c r="H31" s="82">
        <v>0.3</v>
      </c>
      <c r="I31" s="82">
        <v>1.2</v>
      </c>
      <c r="J31" s="82">
        <v>0.6</v>
      </c>
      <c r="K31" s="82">
        <v>0.3</v>
      </c>
      <c r="L31" s="82">
        <v>0.2</v>
      </c>
      <c r="M31" s="82">
        <v>1.8</v>
      </c>
      <c r="N31" s="82">
        <v>0.5</v>
      </c>
      <c r="O31" s="82">
        <v>0.2</v>
      </c>
      <c r="P31" s="82">
        <v>0.2</v>
      </c>
      <c r="Q31" s="82">
        <v>1</v>
      </c>
    </row>
    <row r="32" spans="1:17" ht="15" thickBot="1" x14ac:dyDescent="0.4">
      <c r="A32" s="139" t="s">
        <v>1139</v>
      </c>
      <c r="B32" s="82">
        <v>31.8</v>
      </c>
      <c r="C32" s="82">
        <v>1.9</v>
      </c>
      <c r="D32" s="82">
        <v>28.2</v>
      </c>
      <c r="E32" s="82">
        <v>35.700000000000003</v>
      </c>
      <c r="F32" s="82">
        <v>26.6</v>
      </c>
      <c r="G32" s="82">
        <v>1.8</v>
      </c>
      <c r="H32" s="82">
        <v>23.2</v>
      </c>
      <c r="I32" s="82">
        <v>30.4</v>
      </c>
      <c r="J32" s="82">
        <v>27.4</v>
      </c>
      <c r="K32" s="82">
        <v>1.9</v>
      </c>
      <c r="L32" s="82">
        <v>23.8</v>
      </c>
      <c r="M32" s="82">
        <v>31.3</v>
      </c>
      <c r="N32" s="82">
        <v>22.4</v>
      </c>
      <c r="O32" s="82">
        <v>2.1</v>
      </c>
      <c r="P32" s="82">
        <v>18.600000000000001</v>
      </c>
      <c r="Q32" s="82">
        <v>26.7</v>
      </c>
    </row>
    <row r="33" spans="1:17" ht="15" thickBot="1" x14ac:dyDescent="0.4">
      <c r="A33" s="139" t="s">
        <v>1140</v>
      </c>
      <c r="B33" s="82">
        <v>10.3</v>
      </c>
      <c r="C33" s="82">
        <v>1.4</v>
      </c>
      <c r="D33" s="82">
        <v>7.8</v>
      </c>
      <c r="E33" s="82">
        <v>13.5</v>
      </c>
      <c r="F33" s="82">
        <v>8.5</v>
      </c>
      <c r="G33" s="82">
        <v>1.4</v>
      </c>
      <c r="H33" s="82">
        <v>6.1</v>
      </c>
      <c r="I33" s="82">
        <v>11.7</v>
      </c>
      <c r="J33" s="82">
        <v>6.1</v>
      </c>
      <c r="K33" s="82">
        <v>1.1000000000000001</v>
      </c>
      <c r="L33" s="82">
        <v>4.3</v>
      </c>
      <c r="M33" s="82">
        <v>8.6999999999999993</v>
      </c>
      <c r="N33" s="82">
        <v>6.7</v>
      </c>
      <c r="O33" s="82">
        <v>1.3</v>
      </c>
      <c r="P33" s="82">
        <v>4.5</v>
      </c>
      <c r="Q33" s="82">
        <v>9.9</v>
      </c>
    </row>
    <row r="34" spans="1:17" ht="15" thickBot="1" x14ac:dyDescent="0.4">
      <c r="A34" s="139" t="s">
        <v>1141</v>
      </c>
      <c r="B34" s="82">
        <v>2.1</v>
      </c>
      <c r="C34" s="82">
        <v>0.4</v>
      </c>
      <c r="D34" s="82">
        <v>1.4</v>
      </c>
      <c r="E34" s="82">
        <v>3.2</v>
      </c>
      <c r="F34" s="82">
        <v>4.2</v>
      </c>
      <c r="G34" s="82">
        <v>1.2</v>
      </c>
      <c r="H34" s="82">
        <v>2.4</v>
      </c>
      <c r="I34" s="82">
        <v>7.3</v>
      </c>
      <c r="J34" s="82">
        <v>2.2000000000000002</v>
      </c>
      <c r="K34" s="82">
        <v>0.6</v>
      </c>
      <c r="L34" s="82">
        <v>1.4</v>
      </c>
      <c r="M34" s="82">
        <v>3.6</v>
      </c>
      <c r="N34" s="82">
        <v>2.7</v>
      </c>
      <c r="O34" s="82">
        <v>1</v>
      </c>
      <c r="P34" s="82">
        <v>1.2</v>
      </c>
      <c r="Q34" s="82">
        <v>5.7</v>
      </c>
    </row>
    <row r="35" spans="1:17" ht="23.5" thickBot="1" x14ac:dyDescent="0.4">
      <c r="A35" s="139" t="s">
        <v>1142</v>
      </c>
      <c r="B35" s="82">
        <v>4.5999999999999996</v>
      </c>
      <c r="C35" s="82">
        <v>0.8</v>
      </c>
      <c r="D35" s="82">
        <v>3.3</v>
      </c>
      <c r="E35" s="82">
        <v>6.4</v>
      </c>
      <c r="F35" s="82">
        <v>5.9</v>
      </c>
      <c r="G35" s="82">
        <v>0.9</v>
      </c>
      <c r="H35" s="82">
        <v>4.3</v>
      </c>
      <c r="I35" s="82">
        <v>7.9</v>
      </c>
      <c r="J35" s="82">
        <v>6</v>
      </c>
      <c r="K35" s="82">
        <v>0.9</v>
      </c>
      <c r="L35" s="82">
        <v>4.4000000000000004</v>
      </c>
      <c r="M35" s="82">
        <v>8.1</v>
      </c>
      <c r="N35" s="82">
        <v>9.1</v>
      </c>
      <c r="O35" s="82">
        <v>1.3</v>
      </c>
      <c r="P35" s="82">
        <v>6.9</v>
      </c>
      <c r="Q35" s="82">
        <v>12</v>
      </c>
    </row>
    <row r="36" spans="1:17" ht="15" thickBot="1" x14ac:dyDescent="0.4">
      <c r="A36" s="139" t="s">
        <v>1143</v>
      </c>
      <c r="B36" s="82">
        <v>4.4000000000000004</v>
      </c>
      <c r="C36" s="82">
        <v>0.8</v>
      </c>
      <c r="D36" s="82">
        <v>3</v>
      </c>
      <c r="E36" s="82">
        <v>6.3</v>
      </c>
      <c r="F36" s="82">
        <v>4.3</v>
      </c>
      <c r="G36" s="82">
        <v>0.7</v>
      </c>
      <c r="H36" s="82">
        <v>3.1</v>
      </c>
      <c r="I36" s="82">
        <v>5.8</v>
      </c>
      <c r="J36" s="82">
        <v>5.9</v>
      </c>
      <c r="K36" s="82">
        <v>1</v>
      </c>
      <c r="L36" s="82">
        <v>4.2</v>
      </c>
      <c r="M36" s="82">
        <v>8.1</v>
      </c>
      <c r="N36" s="82">
        <v>6.2</v>
      </c>
      <c r="O36" s="82">
        <v>1</v>
      </c>
      <c r="P36" s="82">
        <v>4.5</v>
      </c>
      <c r="Q36" s="82">
        <v>8.5</v>
      </c>
    </row>
    <row r="37" spans="1:17" ht="15" thickBot="1" x14ac:dyDescent="0.4">
      <c r="A37" s="139" t="s">
        <v>1144</v>
      </c>
      <c r="B37" s="82">
        <v>29.3</v>
      </c>
      <c r="C37" s="82">
        <v>1.8</v>
      </c>
      <c r="D37" s="82">
        <v>25.9</v>
      </c>
      <c r="E37" s="82">
        <v>32.9</v>
      </c>
      <c r="F37" s="82">
        <v>26.3</v>
      </c>
      <c r="G37" s="82">
        <v>1.9</v>
      </c>
      <c r="H37" s="82">
        <v>22.7</v>
      </c>
      <c r="I37" s="82">
        <v>30.3</v>
      </c>
      <c r="J37" s="82">
        <v>27.6</v>
      </c>
      <c r="K37" s="82">
        <v>2.2000000000000002</v>
      </c>
      <c r="L37" s="82">
        <v>23.6</v>
      </c>
      <c r="M37" s="82">
        <v>32</v>
      </c>
      <c r="N37" s="82">
        <v>23.1</v>
      </c>
      <c r="O37" s="82">
        <v>2.1</v>
      </c>
      <c r="P37" s="82">
        <v>19.3</v>
      </c>
      <c r="Q37" s="82">
        <v>27.4</v>
      </c>
    </row>
    <row r="38" spans="1:17" ht="15" thickBot="1" x14ac:dyDescent="0.4">
      <c r="A38" s="139" t="s">
        <v>1145</v>
      </c>
      <c r="B38" s="82">
        <v>1.7</v>
      </c>
      <c r="C38" s="82">
        <v>0.5</v>
      </c>
      <c r="D38" s="82">
        <v>0.9</v>
      </c>
      <c r="E38" s="82">
        <v>3</v>
      </c>
      <c r="F38" s="82">
        <v>2.1</v>
      </c>
      <c r="G38" s="82">
        <v>0.5</v>
      </c>
      <c r="H38" s="82">
        <v>1.2</v>
      </c>
      <c r="I38" s="82">
        <v>3.4</v>
      </c>
      <c r="J38" s="82">
        <v>1.2</v>
      </c>
      <c r="K38" s="82">
        <v>0.3</v>
      </c>
      <c r="L38" s="82">
        <v>0.7</v>
      </c>
      <c r="M38" s="82">
        <v>2</v>
      </c>
      <c r="N38" s="82">
        <v>1.9</v>
      </c>
      <c r="O38" s="82">
        <v>0.6</v>
      </c>
      <c r="P38" s="82">
        <v>1</v>
      </c>
      <c r="Q38" s="82">
        <v>3.6</v>
      </c>
    </row>
    <row r="39" spans="1:17" ht="15" thickBot="1" x14ac:dyDescent="0.4">
      <c r="A39" s="139" t="s">
        <v>1165</v>
      </c>
      <c r="B39" s="82">
        <v>3.3</v>
      </c>
      <c r="C39" s="82">
        <v>0.6</v>
      </c>
      <c r="D39" s="82">
        <v>2.2999999999999998</v>
      </c>
      <c r="E39" s="82">
        <v>4.7</v>
      </c>
      <c r="F39" s="82">
        <v>2.5</v>
      </c>
      <c r="G39" s="82">
        <v>0.6</v>
      </c>
      <c r="H39" s="82">
        <v>1.6</v>
      </c>
      <c r="I39" s="82">
        <v>3.9</v>
      </c>
      <c r="J39" s="82">
        <v>3</v>
      </c>
      <c r="K39" s="82">
        <v>0.7</v>
      </c>
      <c r="L39" s="82">
        <v>1.9</v>
      </c>
      <c r="M39" s="82">
        <v>4.5999999999999996</v>
      </c>
      <c r="N39" s="82">
        <v>3.7</v>
      </c>
      <c r="O39" s="82">
        <v>1.2</v>
      </c>
      <c r="P39" s="82">
        <v>1.9</v>
      </c>
      <c r="Q39" s="82">
        <v>7</v>
      </c>
    </row>
    <row r="40" spans="1:17" ht="15" thickBot="1" x14ac:dyDescent="0.4">
      <c r="A40" s="139" t="s">
        <v>1147</v>
      </c>
      <c r="B40" s="82">
        <v>0.5</v>
      </c>
      <c r="C40" s="82">
        <v>0.4</v>
      </c>
      <c r="D40" s="82">
        <v>0.1</v>
      </c>
      <c r="E40" s="82">
        <v>2.2999999999999998</v>
      </c>
      <c r="F40" s="82">
        <v>0.1</v>
      </c>
      <c r="G40" s="82">
        <v>0.1</v>
      </c>
      <c r="H40" s="82">
        <v>0</v>
      </c>
      <c r="I40" s="82">
        <v>0.5</v>
      </c>
      <c r="J40" s="82">
        <v>0.1</v>
      </c>
      <c r="K40" s="82">
        <v>0.1</v>
      </c>
      <c r="L40" s="82">
        <v>0</v>
      </c>
      <c r="M40" s="82">
        <v>0.7</v>
      </c>
      <c r="N40" s="82">
        <v>0.1</v>
      </c>
      <c r="O40" s="82">
        <v>0</v>
      </c>
      <c r="P40" s="82">
        <v>0</v>
      </c>
      <c r="Q40" s="82">
        <v>0.2</v>
      </c>
    </row>
    <row r="41" spans="1:17" ht="15" thickBot="1" x14ac:dyDescent="0.4">
      <c r="A41" s="139" t="s">
        <v>1148</v>
      </c>
      <c r="B41" s="82">
        <v>1.7</v>
      </c>
      <c r="C41" s="82">
        <v>0.7</v>
      </c>
      <c r="D41" s="82">
        <v>0.8</v>
      </c>
      <c r="E41" s="82">
        <v>3.7</v>
      </c>
      <c r="F41" s="82">
        <v>2.4</v>
      </c>
      <c r="G41" s="82">
        <v>0.5</v>
      </c>
      <c r="H41" s="82">
        <v>1.5</v>
      </c>
      <c r="I41" s="82">
        <v>3.7</v>
      </c>
      <c r="J41" s="82">
        <v>1.9</v>
      </c>
      <c r="K41" s="82">
        <v>0.7</v>
      </c>
      <c r="L41" s="82">
        <v>0.9</v>
      </c>
      <c r="M41" s="82">
        <v>4</v>
      </c>
      <c r="N41" s="82">
        <v>2</v>
      </c>
      <c r="O41" s="82">
        <v>0.9</v>
      </c>
      <c r="P41" s="82">
        <v>0.8</v>
      </c>
      <c r="Q41" s="82">
        <v>5</v>
      </c>
    </row>
    <row r="42" spans="1:17" ht="15" thickBot="1" x14ac:dyDescent="0.4">
      <c r="A42" s="139" t="s">
        <v>1149</v>
      </c>
      <c r="B42" s="82">
        <v>2.5</v>
      </c>
      <c r="C42" s="82">
        <v>0.6</v>
      </c>
      <c r="D42" s="82">
        <v>1.6</v>
      </c>
      <c r="E42" s="82">
        <v>3.9</v>
      </c>
      <c r="F42" s="82">
        <v>1.9</v>
      </c>
      <c r="G42" s="82">
        <v>0.5</v>
      </c>
      <c r="H42" s="82">
        <v>1.2</v>
      </c>
      <c r="I42" s="82">
        <v>3.1</v>
      </c>
      <c r="J42" s="82">
        <v>1.8</v>
      </c>
      <c r="K42" s="82">
        <v>0.6</v>
      </c>
      <c r="L42" s="82">
        <v>0.9</v>
      </c>
      <c r="M42" s="82">
        <v>3.6</v>
      </c>
      <c r="N42" s="82">
        <v>2.4</v>
      </c>
      <c r="O42" s="82">
        <v>1</v>
      </c>
      <c r="P42" s="82">
        <v>1.1000000000000001</v>
      </c>
      <c r="Q42" s="82">
        <v>5.3</v>
      </c>
    </row>
    <row r="43" spans="1:17" ht="15" thickBot="1" x14ac:dyDescent="0.4">
      <c r="A43" s="139" t="s">
        <v>1127</v>
      </c>
      <c r="B43" s="82">
        <v>4.0999999999999996</v>
      </c>
      <c r="C43" s="82">
        <v>0.7</v>
      </c>
      <c r="D43" s="82">
        <v>3</v>
      </c>
      <c r="E43" s="82">
        <v>5.6</v>
      </c>
      <c r="F43" s="82">
        <v>2.2999999999999998</v>
      </c>
      <c r="G43" s="82">
        <v>0.4</v>
      </c>
      <c r="H43" s="82">
        <v>1.6</v>
      </c>
      <c r="I43" s="82">
        <v>3.2</v>
      </c>
      <c r="J43" s="82">
        <v>1.7</v>
      </c>
      <c r="K43" s="82">
        <v>0.4</v>
      </c>
      <c r="L43" s="82">
        <v>1</v>
      </c>
      <c r="M43" s="82">
        <v>2.8</v>
      </c>
      <c r="N43" s="82">
        <v>2.7</v>
      </c>
      <c r="O43" s="82">
        <v>0.8</v>
      </c>
      <c r="P43" s="82">
        <v>1.5</v>
      </c>
      <c r="Q43" s="82">
        <v>4.9000000000000004</v>
      </c>
    </row>
    <row r="44" spans="1:17" ht="15" thickBot="1" x14ac:dyDescent="0.4">
      <c r="A44" s="139" t="s">
        <v>1150</v>
      </c>
      <c r="B44" s="82">
        <v>0.4</v>
      </c>
      <c r="C44" s="82">
        <v>0.1</v>
      </c>
      <c r="D44" s="82">
        <v>0.2</v>
      </c>
      <c r="E44" s="82">
        <v>0.7</v>
      </c>
      <c r="F44" s="82">
        <v>0.8</v>
      </c>
      <c r="G44" s="82">
        <v>0.3</v>
      </c>
      <c r="H44" s="82">
        <v>0.3</v>
      </c>
      <c r="I44" s="82">
        <v>1.8</v>
      </c>
      <c r="J44" s="82">
        <v>0.3</v>
      </c>
      <c r="K44" s="82">
        <v>0.2</v>
      </c>
      <c r="L44" s="82">
        <v>0.1</v>
      </c>
      <c r="M44" s="82">
        <v>0.9</v>
      </c>
      <c r="N44" s="82">
        <v>1</v>
      </c>
      <c r="O44" s="82">
        <v>0.4</v>
      </c>
      <c r="P44" s="82">
        <v>0.4</v>
      </c>
      <c r="Q44" s="82">
        <v>2.2999999999999998</v>
      </c>
    </row>
    <row r="45" spans="1:17" ht="15" thickBot="1" x14ac:dyDescent="0.4">
      <c r="A45" s="139" t="s">
        <v>1151</v>
      </c>
      <c r="B45" s="82">
        <v>0.9</v>
      </c>
      <c r="C45" s="82">
        <v>0.2</v>
      </c>
      <c r="D45" s="82">
        <v>0.5</v>
      </c>
      <c r="E45" s="82">
        <v>1.5</v>
      </c>
      <c r="F45" s="82">
        <v>1</v>
      </c>
      <c r="G45" s="82">
        <v>0.7</v>
      </c>
      <c r="H45" s="82">
        <v>0.3</v>
      </c>
      <c r="I45" s="82">
        <v>3.7</v>
      </c>
      <c r="J45" s="82">
        <v>0.5</v>
      </c>
      <c r="K45" s="82">
        <v>0.3</v>
      </c>
      <c r="L45" s="82">
        <v>0.2</v>
      </c>
      <c r="M45" s="82">
        <v>1.4</v>
      </c>
      <c r="N45" s="82">
        <v>0.7</v>
      </c>
      <c r="O45" s="82">
        <v>0.5</v>
      </c>
      <c r="P45" s="82">
        <v>0.2</v>
      </c>
      <c r="Q45" s="82">
        <v>2.5</v>
      </c>
    </row>
    <row r="46" spans="1:17" ht="15" thickBot="1" x14ac:dyDescent="0.4">
      <c r="A46" s="139" t="s">
        <v>1152</v>
      </c>
      <c r="B46" s="82">
        <v>1.2</v>
      </c>
      <c r="C46" s="82">
        <v>0.4</v>
      </c>
      <c r="D46" s="82">
        <v>0.6</v>
      </c>
      <c r="E46" s="82">
        <v>2.2999999999999998</v>
      </c>
      <c r="F46" s="82">
        <v>0.6</v>
      </c>
      <c r="G46" s="82">
        <v>0.2</v>
      </c>
      <c r="H46" s="82">
        <v>0.3</v>
      </c>
      <c r="I46" s="82">
        <v>1.1000000000000001</v>
      </c>
      <c r="J46" s="82">
        <v>1.5</v>
      </c>
      <c r="K46" s="82">
        <v>0.5</v>
      </c>
      <c r="L46" s="82">
        <v>0.7</v>
      </c>
      <c r="M46" s="82">
        <v>3</v>
      </c>
      <c r="N46" s="82">
        <v>0.8</v>
      </c>
      <c r="O46" s="82">
        <v>0.3</v>
      </c>
      <c r="P46" s="82">
        <v>0.4</v>
      </c>
      <c r="Q46" s="82">
        <v>1.7</v>
      </c>
    </row>
    <row r="47" spans="1:17" ht="15" thickBot="1" x14ac:dyDescent="0.4">
      <c r="A47" s="139" t="s">
        <v>1153</v>
      </c>
      <c r="B47" s="82">
        <v>1.7</v>
      </c>
      <c r="C47" s="82">
        <v>0.5</v>
      </c>
      <c r="D47" s="82">
        <v>0.9</v>
      </c>
      <c r="E47" s="82">
        <v>3.1</v>
      </c>
      <c r="F47" s="82">
        <v>1.8</v>
      </c>
      <c r="G47" s="82">
        <v>0.6</v>
      </c>
      <c r="H47" s="82">
        <v>1</v>
      </c>
      <c r="I47" s="82">
        <v>3.4</v>
      </c>
      <c r="J47" s="82">
        <v>1.8</v>
      </c>
      <c r="K47" s="82">
        <v>0.5</v>
      </c>
      <c r="L47" s="82">
        <v>1</v>
      </c>
      <c r="M47" s="82">
        <v>3.2</v>
      </c>
      <c r="N47" s="82">
        <v>2.5</v>
      </c>
      <c r="O47" s="82">
        <v>1</v>
      </c>
      <c r="P47" s="82">
        <v>1.2</v>
      </c>
      <c r="Q47" s="82">
        <v>5.2</v>
      </c>
    </row>
    <row r="48" spans="1:17" ht="15" thickBot="1" x14ac:dyDescent="0.4">
      <c r="A48" s="139" t="s">
        <v>1124</v>
      </c>
      <c r="B48" s="82">
        <v>0.6</v>
      </c>
      <c r="C48" s="82">
        <v>0.3</v>
      </c>
      <c r="D48" s="82">
        <v>0.2</v>
      </c>
      <c r="E48" s="82">
        <v>1.4</v>
      </c>
      <c r="F48" s="82">
        <v>0.9</v>
      </c>
      <c r="G48" s="82">
        <v>0.3</v>
      </c>
      <c r="H48" s="82">
        <v>0.5</v>
      </c>
      <c r="I48" s="82">
        <v>1.8</v>
      </c>
      <c r="J48" s="82">
        <v>0.6</v>
      </c>
      <c r="K48" s="82">
        <v>0.2</v>
      </c>
      <c r="L48" s="82">
        <v>0.3</v>
      </c>
      <c r="M48" s="82">
        <v>1.2</v>
      </c>
      <c r="N48" s="82">
        <v>1</v>
      </c>
      <c r="O48" s="82">
        <v>0.4</v>
      </c>
      <c r="P48" s="82">
        <v>0.5</v>
      </c>
      <c r="Q48" s="82">
        <v>2.1</v>
      </c>
    </row>
    <row r="49" spans="1:17" ht="15" thickBot="1" x14ac:dyDescent="0.4">
      <c r="A49" s="139" t="s">
        <v>1154</v>
      </c>
      <c r="B49" s="82">
        <v>0.3</v>
      </c>
      <c r="C49" s="82">
        <v>0.1</v>
      </c>
      <c r="D49" s="82">
        <v>0.1</v>
      </c>
      <c r="E49" s="82">
        <v>0.5</v>
      </c>
      <c r="F49" s="82">
        <v>0.3</v>
      </c>
      <c r="G49" s="82">
        <v>0.1</v>
      </c>
      <c r="H49" s="82">
        <v>0.1</v>
      </c>
      <c r="I49" s="82">
        <v>0.7</v>
      </c>
      <c r="J49" s="82">
        <v>0.2</v>
      </c>
      <c r="K49" s="82">
        <v>0.1</v>
      </c>
      <c r="L49" s="82">
        <v>0.1</v>
      </c>
      <c r="M49" s="82">
        <v>0.6</v>
      </c>
      <c r="N49" s="82">
        <v>0.8</v>
      </c>
      <c r="O49" s="82">
        <v>0.3</v>
      </c>
      <c r="P49" s="82">
        <v>0.4</v>
      </c>
      <c r="Q49" s="82">
        <v>1.7</v>
      </c>
    </row>
    <row r="50" spans="1:17" ht="15" thickBot="1" x14ac:dyDescent="0.4">
      <c r="A50" s="139" t="s">
        <v>1155</v>
      </c>
      <c r="B50" s="82">
        <v>0.1</v>
      </c>
      <c r="C50" s="82">
        <v>0.1</v>
      </c>
      <c r="D50" s="82">
        <v>0</v>
      </c>
      <c r="E50" s="82">
        <v>0.5</v>
      </c>
      <c r="F50" s="82">
        <v>0</v>
      </c>
      <c r="G50" s="82">
        <v>0</v>
      </c>
      <c r="H50" s="82">
        <v>0</v>
      </c>
      <c r="I50" s="82">
        <v>0</v>
      </c>
      <c r="J50" s="82">
        <v>0</v>
      </c>
      <c r="K50" s="82">
        <v>0</v>
      </c>
      <c r="L50" s="82">
        <v>0</v>
      </c>
      <c r="M50" s="82">
        <v>0</v>
      </c>
      <c r="N50" s="82">
        <v>0.2</v>
      </c>
      <c r="O50" s="82">
        <v>0.2</v>
      </c>
      <c r="P50" s="82">
        <v>0</v>
      </c>
      <c r="Q50" s="82">
        <v>1.3</v>
      </c>
    </row>
    <row r="51" spans="1:17" ht="15" thickBot="1" x14ac:dyDescent="0.4">
      <c r="A51" s="139" t="s">
        <v>1156</v>
      </c>
      <c r="B51" s="82">
        <v>31.8</v>
      </c>
      <c r="C51" s="82">
        <v>1.8</v>
      </c>
      <c r="D51" s="82">
        <v>28.4</v>
      </c>
      <c r="E51" s="82">
        <v>35.4</v>
      </c>
      <c r="F51" s="82">
        <v>35.5</v>
      </c>
      <c r="G51" s="82">
        <v>2.2000000000000002</v>
      </c>
      <c r="H51" s="82">
        <v>31.4</v>
      </c>
      <c r="I51" s="82">
        <v>39.9</v>
      </c>
      <c r="J51" s="82">
        <v>37.799999999999997</v>
      </c>
      <c r="K51" s="82">
        <v>2.2000000000000002</v>
      </c>
      <c r="L51" s="82">
        <v>33.5</v>
      </c>
      <c r="M51" s="82">
        <v>42.2</v>
      </c>
      <c r="N51" s="82">
        <v>46</v>
      </c>
      <c r="O51" s="82">
        <v>2.2999999999999998</v>
      </c>
      <c r="P51" s="82">
        <v>41.5</v>
      </c>
      <c r="Q51" s="82">
        <v>50.6</v>
      </c>
    </row>
    <row r="52" spans="1:17" ht="15" thickBot="1" x14ac:dyDescent="0.4">
      <c r="A52" s="139" t="s">
        <v>1157</v>
      </c>
      <c r="B52" s="82">
        <v>1.6</v>
      </c>
      <c r="C52" s="82">
        <v>0.5</v>
      </c>
      <c r="D52" s="82">
        <v>0.9</v>
      </c>
      <c r="E52" s="82">
        <v>2.9</v>
      </c>
      <c r="F52" s="82">
        <v>1.9</v>
      </c>
      <c r="G52" s="82">
        <v>0.8</v>
      </c>
      <c r="H52" s="82">
        <v>0.8</v>
      </c>
      <c r="I52" s="82">
        <v>4.4000000000000004</v>
      </c>
      <c r="J52" s="82">
        <v>0.8</v>
      </c>
      <c r="K52" s="82">
        <v>0.3</v>
      </c>
      <c r="L52" s="82">
        <v>0.4</v>
      </c>
      <c r="M52" s="82">
        <v>1.6</v>
      </c>
      <c r="N52" s="82">
        <v>0.8</v>
      </c>
      <c r="O52" s="82">
        <v>0.5</v>
      </c>
      <c r="P52" s="82">
        <v>0.3</v>
      </c>
      <c r="Q52" s="82">
        <v>2.6</v>
      </c>
    </row>
    <row r="53" spans="1:17" x14ac:dyDescent="0.35">
      <c r="A53" s="257" t="s">
        <v>1166</v>
      </c>
      <c r="B53" s="257"/>
      <c r="C53" s="257"/>
      <c r="D53" s="257"/>
      <c r="E53" s="257"/>
      <c r="F53" s="257"/>
      <c r="G53" s="257"/>
      <c r="H53" s="257"/>
      <c r="I53" s="257"/>
      <c r="J53" s="257"/>
      <c r="K53" s="257"/>
      <c r="L53" s="257"/>
      <c r="M53" s="257"/>
      <c r="N53" s="257"/>
      <c r="O53" s="257"/>
      <c r="P53" s="257"/>
      <c r="Q53" s="257"/>
    </row>
  </sheetData>
  <mergeCells count="10">
    <mergeCell ref="A5:Q5"/>
    <mergeCell ref="A28:Q28"/>
    <mergeCell ref="A53:Q53"/>
    <mergeCell ref="A1:Q1"/>
    <mergeCell ref="A2:A4"/>
    <mergeCell ref="B2:Q2"/>
    <mergeCell ref="B3:E3"/>
    <mergeCell ref="F3:I3"/>
    <mergeCell ref="J3:M3"/>
    <mergeCell ref="N3:Q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B7" sqref="B7"/>
    </sheetView>
  </sheetViews>
  <sheetFormatPr defaultColWidth="11.453125" defaultRowHeight="14.5" x14ac:dyDescent="0.35"/>
  <cols>
    <col min="1" max="1" width="32.26953125" customWidth="1"/>
  </cols>
  <sheetData>
    <row r="1" spans="1:9" x14ac:dyDescent="0.35">
      <c r="A1" s="173" t="s">
        <v>1168</v>
      </c>
      <c r="B1" s="173"/>
      <c r="C1" s="173"/>
      <c r="D1" s="173"/>
      <c r="E1" s="173"/>
      <c r="F1" s="173"/>
      <c r="G1" s="173"/>
      <c r="H1" s="173"/>
      <c r="I1" s="173"/>
    </row>
    <row r="2" spans="1:9" ht="15" thickBot="1" x14ac:dyDescent="0.4">
      <c r="A2" s="241"/>
      <c r="B2" s="241"/>
      <c r="C2" s="241"/>
      <c r="D2" s="241"/>
      <c r="E2" s="241"/>
      <c r="F2" s="241"/>
      <c r="G2" s="241"/>
      <c r="H2" s="241"/>
      <c r="I2" s="241"/>
    </row>
    <row r="3" spans="1:9" ht="15" thickBot="1" x14ac:dyDescent="0.4">
      <c r="A3" s="176" t="s">
        <v>1109</v>
      </c>
      <c r="B3" s="248" t="s">
        <v>558</v>
      </c>
      <c r="C3" s="249"/>
      <c r="D3" s="249"/>
      <c r="E3" s="249"/>
      <c r="F3" s="249"/>
      <c r="G3" s="249"/>
      <c r="H3" s="249"/>
      <c r="I3" s="250"/>
    </row>
    <row r="4" spans="1:9" ht="15" thickBot="1" x14ac:dyDescent="0.4">
      <c r="A4" s="206"/>
      <c r="B4" s="197" t="s">
        <v>399</v>
      </c>
      <c r="C4" s="198"/>
      <c r="D4" s="198"/>
      <c r="E4" s="199"/>
      <c r="F4" s="197" t="s">
        <v>400</v>
      </c>
      <c r="G4" s="198"/>
      <c r="H4" s="198"/>
      <c r="I4" s="199"/>
    </row>
    <row r="5" spans="1:9" ht="15" thickBot="1" x14ac:dyDescent="0.4">
      <c r="A5" s="177"/>
      <c r="B5" s="75" t="s">
        <v>89</v>
      </c>
      <c r="C5" s="53" t="s">
        <v>90</v>
      </c>
      <c r="D5" s="53" t="s">
        <v>91</v>
      </c>
      <c r="E5" s="53" t="s">
        <v>92</v>
      </c>
      <c r="F5" s="75" t="s">
        <v>89</v>
      </c>
      <c r="G5" s="75" t="s">
        <v>90</v>
      </c>
      <c r="H5" s="75" t="s">
        <v>91</v>
      </c>
      <c r="I5" s="75" t="s">
        <v>92</v>
      </c>
    </row>
    <row r="6" spans="1:9" ht="15" thickBot="1" x14ac:dyDescent="0.4">
      <c r="A6" s="267" t="s">
        <v>1110</v>
      </c>
      <c r="B6" s="268"/>
      <c r="C6" s="268"/>
      <c r="D6" s="268"/>
      <c r="E6" s="268"/>
      <c r="F6" s="268"/>
      <c r="G6" s="268"/>
      <c r="H6" s="268"/>
      <c r="I6" s="269"/>
    </row>
    <row r="7" spans="1:9" ht="23.5" thickBot="1" x14ac:dyDescent="0.4">
      <c r="A7" s="128" t="s">
        <v>1161</v>
      </c>
      <c r="B7" s="50">
        <v>7</v>
      </c>
      <c r="C7" s="50">
        <v>0.7</v>
      </c>
      <c r="D7" s="50">
        <v>5.6</v>
      </c>
      <c r="E7" s="50">
        <v>8.6</v>
      </c>
      <c r="F7" s="50">
        <v>7.5</v>
      </c>
      <c r="G7" s="50">
        <v>0.8</v>
      </c>
      <c r="H7" s="50">
        <v>6</v>
      </c>
      <c r="I7" s="50">
        <v>9.4</v>
      </c>
    </row>
    <row r="8" spans="1:9" ht="15" thickBot="1" x14ac:dyDescent="0.4">
      <c r="A8" s="128" t="s">
        <v>1114</v>
      </c>
      <c r="B8" s="50">
        <v>8.5</v>
      </c>
      <c r="C8" s="50">
        <v>0.9</v>
      </c>
      <c r="D8" s="50">
        <v>6.8</v>
      </c>
      <c r="E8" s="50">
        <v>10.5</v>
      </c>
      <c r="F8" s="50">
        <v>5.5</v>
      </c>
      <c r="G8" s="50">
        <v>0.8</v>
      </c>
      <c r="H8" s="50">
        <v>4.2</v>
      </c>
      <c r="I8" s="50">
        <v>7.2</v>
      </c>
    </row>
    <row r="9" spans="1:9" ht="15" thickBot="1" x14ac:dyDescent="0.4">
      <c r="A9" s="128" t="s">
        <v>1118</v>
      </c>
      <c r="B9" s="50">
        <v>4</v>
      </c>
      <c r="C9" s="50">
        <v>0.5</v>
      </c>
      <c r="D9" s="50">
        <v>3.1</v>
      </c>
      <c r="E9" s="50">
        <v>5.0999999999999996</v>
      </c>
      <c r="F9" s="50">
        <v>4.4000000000000004</v>
      </c>
      <c r="G9" s="50">
        <v>0.5</v>
      </c>
      <c r="H9" s="50">
        <v>3.4</v>
      </c>
      <c r="I9" s="50">
        <v>5.5</v>
      </c>
    </row>
    <row r="10" spans="1:9" ht="15" thickBot="1" x14ac:dyDescent="0.4">
      <c r="A10" s="128" t="s">
        <v>1112</v>
      </c>
      <c r="B10" s="50">
        <v>7.7</v>
      </c>
      <c r="C10" s="50">
        <v>0.8</v>
      </c>
      <c r="D10" s="50">
        <v>6.2</v>
      </c>
      <c r="E10" s="50">
        <v>9.5</v>
      </c>
      <c r="F10" s="50">
        <v>9.6</v>
      </c>
      <c r="G10" s="50">
        <v>0.9</v>
      </c>
      <c r="H10" s="50">
        <v>8</v>
      </c>
      <c r="I10" s="50">
        <v>11.4</v>
      </c>
    </row>
    <row r="11" spans="1:9" ht="15" thickBot="1" x14ac:dyDescent="0.4">
      <c r="A11" s="128" t="s">
        <v>1126</v>
      </c>
      <c r="B11" s="50">
        <v>0.8</v>
      </c>
      <c r="C11" s="50">
        <v>0.3</v>
      </c>
      <c r="D11" s="50">
        <v>0.4</v>
      </c>
      <c r="E11" s="50">
        <v>1.8</v>
      </c>
      <c r="F11" s="50">
        <v>0.9</v>
      </c>
      <c r="G11" s="50">
        <v>0.3</v>
      </c>
      <c r="H11" s="50">
        <v>0.5</v>
      </c>
      <c r="I11" s="50">
        <v>1.7</v>
      </c>
    </row>
    <row r="12" spans="1:9" ht="15" thickBot="1" x14ac:dyDescent="0.4">
      <c r="A12" s="128" t="s">
        <v>1120</v>
      </c>
      <c r="B12" s="50">
        <v>2.2999999999999998</v>
      </c>
      <c r="C12" s="50">
        <v>0.5</v>
      </c>
      <c r="D12" s="50">
        <v>1.5</v>
      </c>
      <c r="E12" s="50">
        <v>3.4</v>
      </c>
      <c r="F12" s="50">
        <v>2.9</v>
      </c>
      <c r="G12" s="50">
        <v>0.5</v>
      </c>
      <c r="H12" s="50">
        <v>2.1</v>
      </c>
      <c r="I12" s="50">
        <v>4.2</v>
      </c>
    </row>
    <row r="13" spans="1:9" ht="15" thickBot="1" x14ac:dyDescent="0.4">
      <c r="A13" s="128" t="s">
        <v>1125</v>
      </c>
      <c r="B13" s="50">
        <v>0.6</v>
      </c>
      <c r="C13" s="50">
        <v>0.2</v>
      </c>
      <c r="D13" s="50">
        <v>0.3</v>
      </c>
      <c r="E13" s="50">
        <v>1</v>
      </c>
      <c r="F13" s="50">
        <v>1.5</v>
      </c>
      <c r="G13" s="50">
        <v>0.4</v>
      </c>
      <c r="H13" s="50">
        <v>0.9</v>
      </c>
      <c r="I13" s="50">
        <v>2.2999999999999998</v>
      </c>
    </row>
    <row r="14" spans="1:9" ht="15" thickBot="1" x14ac:dyDescent="0.4">
      <c r="A14" s="128" t="s">
        <v>1169</v>
      </c>
      <c r="B14" s="50">
        <v>0.1</v>
      </c>
      <c r="C14" s="50">
        <v>0.1</v>
      </c>
      <c r="D14" s="50">
        <v>0</v>
      </c>
      <c r="E14" s="50">
        <v>0.4</v>
      </c>
      <c r="F14" s="50">
        <v>0.2</v>
      </c>
      <c r="G14" s="50">
        <v>0.1</v>
      </c>
      <c r="H14" s="50">
        <v>0.1</v>
      </c>
      <c r="I14" s="50">
        <v>0.7</v>
      </c>
    </row>
    <row r="15" spans="1:9" ht="15" thickBot="1" x14ac:dyDescent="0.4">
      <c r="A15" s="128" t="s">
        <v>1121</v>
      </c>
      <c r="B15" s="50">
        <v>2.1</v>
      </c>
      <c r="C15" s="50">
        <v>0.4</v>
      </c>
      <c r="D15" s="50">
        <v>1.4</v>
      </c>
      <c r="E15" s="50">
        <v>3.1</v>
      </c>
      <c r="F15" s="50">
        <v>2.2000000000000002</v>
      </c>
      <c r="G15" s="50">
        <v>0.3</v>
      </c>
      <c r="H15" s="50">
        <v>1.7</v>
      </c>
      <c r="I15" s="50">
        <v>2.9</v>
      </c>
    </row>
    <row r="16" spans="1:9" ht="15" thickBot="1" x14ac:dyDescent="0.4">
      <c r="A16" s="128" t="s">
        <v>1123</v>
      </c>
      <c r="B16" s="50">
        <v>1.2</v>
      </c>
      <c r="C16" s="50">
        <v>0.2</v>
      </c>
      <c r="D16" s="50">
        <v>0.9</v>
      </c>
      <c r="E16" s="50">
        <v>1.8</v>
      </c>
      <c r="F16" s="50">
        <v>1.4</v>
      </c>
      <c r="G16" s="50">
        <v>0.5</v>
      </c>
      <c r="H16" s="50">
        <v>0.7</v>
      </c>
      <c r="I16" s="50">
        <v>2.8</v>
      </c>
    </row>
    <row r="17" spans="1:9" ht="15" thickBot="1" x14ac:dyDescent="0.4">
      <c r="A17" s="128" t="s">
        <v>1131</v>
      </c>
      <c r="B17" s="50">
        <v>0.2</v>
      </c>
      <c r="C17" s="50">
        <v>0.1</v>
      </c>
      <c r="D17" s="50">
        <v>0.1</v>
      </c>
      <c r="E17" s="50">
        <v>0.5</v>
      </c>
      <c r="F17" s="50">
        <v>0.4</v>
      </c>
      <c r="G17" s="50">
        <v>0.1</v>
      </c>
      <c r="H17" s="50">
        <v>0.2</v>
      </c>
      <c r="I17" s="50">
        <v>0.7</v>
      </c>
    </row>
    <row r="18" spans="1:9" ht="15" thickBot="1" x14ac:dyDescent="0.4">
      <c r="A18" s="128" t="s">
        <v>1129</v>
      </c>
      <c r="B18" s="50">
        <v>0.4</v>
      </c>
      <c r="C18" s="50">
        <v>0.1</v>
      </c>
      <c r="D18" s="50">
        <v>0.2</v>
      </c>
      <c r="E18" s="50">
        <v>0.8</v>
      </c>
      <c r="F18" s="50">
        <v>0.5</v>
      </c>
      <c r="G18" s="50">
        <v>0.2</v>
      </c>
      <c r="H18" s="50">
        <v>0.2</v>
      </c>
      <c r="I18" s="50">
        <v>1</v>
      </c>
    </row>
    <row r="19" spans="1:9" ht="15" thickBot="1" x14ac:dyDescent="0.4">
      <c r="A19" s="128" t="s">
        <v>1122</v>
      </c>
      <c r="B19" s="50">
        <v>1.7</v>
      </c>
      <c r="C19" s="50">
        <v>0.5</v>
      </c>
      <c r="D19" s="50">
        <v>1</v>
      </c>
      <c r="E19" s="50">
        <v>2.9</v>
      </c>
      <c r="F19" s="50">
        <v>1.4</v>
      </c>
      <c r="G19" s="50">
        <v>0.3</v>
      </c>
      <c r="H19" s="50">
        <v>0.9</v>
      </c>
      <c r="I19" s="50">
        <v>2.1</v>
      </c>
    </row>
    <row r="20" spans="1:9" ht="15" thickBot="1" x14ac:dyDescent="0.4">
      <c r="A20" s="128" t="s">
        <v>1128</v>
      </c>
      <c r="B20" s="50">
        <v>0.7</v>
      </c>
      <c r="C20" s="50">
        <v>0.3</v>
      </c>
      <c r="D20" s="50">
        <v>0.3</v>
      </c>
      <c r="E20" s="50">
        <v>1.6</v>
      </c>
      <c r="F20" s="50">
        <v>0.5</v>
      </c>
      <c r="G20" s="50">
        <v>0.2</v>
      </c>
      <c r="H20" s="50">
        <v>0.3</v>
      </c>
      <c r="I20" s="50">
        <v>1</v>
      </c>
    </row>
    <row r="21" spans="1:9" ht="15" thickBot="1" x14ac:dyDescent="0.4">
      <c r="A21" s="128" t="s">
        <v>1116</v>
      </c>
      <c r="B21" s="50">
        <v>6.2</v>
      </c>
      <c r="C21" s="50">
        <v>0.8</v>
      </c>
      <c r="D21" s="50">
        <v>4.8</v>
      </c>
      <c r="E21" s="50">
        <v>8</v>
      </c>
      <c r="F21" s="50">
        <v>3.3</v>
      </c>
      <c r="G21" s="50">
        <v>0.6</v>
      </c>
      <c r="H21" s="50">
        <v>2.4</v>
      </c>
      <c r="I21" s="50">
        <v>4.7</v>
      </c>
    </row>
    <row r="22" spans="1:9" ht="15" thickBot="1" x14ac:dyDescent="0.4">
      <c r="A22" s="128" t="s">
        <v>1115</v>
      </c>
      <c r="B22" s="50">
        <v>6.9</v>
      </c>
      <c r="C22" s="50">
        <v>0.9</v>
      </c>
      <c r="D22" s="50">
        <v>5.3</v>
      </c>
      <c r="E22" s="50">
        <v>8.9</v>
      </c>
      <c r="F22" s="50">
        <v>6</v>
      </c>
      <c r="G22" s="50">
        <v>0.7</v>
      </c>
      <c r="H22" s="50">
        <v>4.9000000000000004</v>
      </c>
      <c r="I22" s="50">
        <v>7.5</v>
      </c>
    </row>
    <row r="23" spans="1:9" ht="15" thickBot="1" x14ac:dyDescent="0.4">
      <c r="A23" s="128" t="s">
        <v>1117</v>
      </c>
      <c r="B23" s="50">
        <v>5.2</v>
      </c>
      <c r="C23" s="50">
        <v>1</v>
      </c>
      <c r="D23" s="50">
        <v>3.5</v>
      </c>
      <c r="E23" s="50">
        <v>7.5</v>
      </c>
      <c r="F23" s="50">
        <v>3.6</v>
      </c>
      <c r="G23" s="50">
        <v>0.5</v>
      </c>
      <c r="H23" s="50">
        <v>2.8</v>
      </c>
      <c r="I23" s="50">
        <v>4.7</v>
      </c>
    </row>
    <row r="24" spans="1:9" ht="15" thickBot="1" x14ac:dyDescent="0.4">
      <c r="A24" s="128" t="s">
        <v>1170</v>
      </c>
      <c r="B24" s="50">
        <v>1.6</v>
      </c>
      <c r="C24" s="50">
        <v>0.4</v>
      </c>
      <c r="D24" s="50">
        <v>1</v>
      </c>
      <c r="E24" s="50">
        <v>2.5</v>
      </c>
      <c r="F24" s="50">
        <v>0.8</v>
      </c>
      <c r="G24" s="50">
        <v>0.2</v>
      </c>
      <c r="H24" s="50">
        <v>0.6</v>
      </c>
      <c r="I24" s="50">
        <v>1.3</v>
      </c>
    </row>
    <row r="25" spans="1:9" ht="15" thickBot="1" x14ac:dyDescent="0.4">
      <c r="A25" s="128" t="s">
        <v>1130</v>
      </c>
      <c r="B25" s="50">
        <v>0.4</v>
      </c>
      <c r="C25" s="50">
        <v>0.1</v>
      </c>
      <c r="D25" s="50">
        <v>0.2</v>
      </c>
      <c r="E25" s="50">
        <v>0.7</v>
      </c>
      <c r="F25" s="50">
        <v>0.3</v>
      </c>
      <c r="G25" s="50">
        <v>0.1</v>
      </c>
      <c r="H25" s="50">
        <v>0.2</v>
      </c>
      <c r="I25" s="50">
        <v>0.6</v>
      </c>
    </row>
    <row r="26" spans="1:9" ht="23.5" thickBot="1" x14ac:dyDescent="0.4">
      <c r="A26" s="128" t="s">
        <v>1119</v>
      </c>
      <c r="B26" s="50">
        <v>3.5</v>
      </c>
      <c r="C26" s="50">
        <v>0.7</v>
      </c>
      <c r="D26" s="50">
        <v>2.2999999999999998</v>
      </c>
      <c r="E26" s="50">
        <v>5.0999999999999996</v>
      </c>
      <c r="F26" s="50">
        <v>4.5</v>
      </c>
      <c r="G26" s="50">
        <v>0.8</v>
      </c>
      <c r="H26" s="50">
        <v>3.2</v>
      </c>
      <c r="I26" s="50">
        <v>6.3</v>
      </c>
    </row>
    <row r="27" spans="1:9" ht="15" thickBot="1" x14ac:dyDescent="0.4">
      <c r="A27" s="128" t="s">
        <v>1111</v>
      </c>
      <c r="B27" s="50">
        <v>53.3</v>
      </c>
      <c r="C27" s="50">
        <v>1.6</v>
      </c>
      <c r="D27" s="50">
        <v>50.3</v>
      </c>
      <c r="E27" s="50">
        <v>56.3</v>
      </c>
      <c r="F27" s="50">
        <v>56.7</v>
      </c>
      <c r="G27" s="50">
        <v>1.5</v>
      </c>
      <c r="H27" s="50">
        <v>53.7</v>
      </c>
      <c r="I27" s="50">
        <v>59.7</v>
      </c>
    </row>
    <row r="28" spans="1:9" ht="15" thickBot="1" x14ac:dyDescent="0.4">
      <c r="A28" s="128" t="s">
        <v>1127</v>
      </c>
      <c r="B28" s="50">
        <v>0.7</v>
      </c>
      <c r="C28" s="50">
        <v>0.1</v>
      </c>
      <c r="D28" s="50">
        <v>0.5</v>
      </c>
      <c r="E28" s="50">
        <v>1</v>
      </c>
      <c r="F28" s="50">
        <v>0.7</v>
      </c>
      <c r="G28" s="50">
        <v>0.2</v>
      </c>
      <c r="H28" s="50">
        <v>0.5</v>
      </c>
      <c r="I28" s="50">
        <v>1.1000000000000001</v>
      </c>
    </row>
    <row r="29" spans="1:9" ht="15" thickBot="1" x14ac:dyDescent="0.4">
      <c r="A29" s="267" t="s">
        <v>1171</v>
      </c>
      <c r="B29" s="268"/>
      <c r="C29" s="268"/>
      <c r="D29" s="268"/>
      <c r="E29" s="268"/>
      <c r="F29" s="268"/>
      <c r="G29" s="268"/>
      <c r="H29" s="268"/>
      <c r="I29" s="269"/>
    </row>
    <row r="30" spans="1:9" ht="15" thickBot="1" x14ac:dyDescent="0.4">
      <c r="A30" s="128" t="s">
        <v>1136</v>
      </c>
      <c r="B30" s="50">
        <v>29.9</v>
      </c>
      <c r="C30" s="50">
        <v>1.4</v>
      </c>
      <c r="D30" s="50">
        <v>27.2</v>
      </c>
      <c r="E30" s="50">
        <v>32.700000000000003</v>
      </c>
      <c r="F30" s="50">
        <v>31.5</v>
      </c>
      <c r="G30" s="50">
        <v>1.5</v>
      </c>
      <c r="H30" s="50">
        <v>28.7</v>
      </c>
      <c r="I30" s="50">
        <v>34.4</v>
      </c>
    </row>
    <row r="31" spans="1:9" ht="15" thickBot="1" x14ac:dyDescent="0.4">
      <c r="A31" s="128" t="s">
        <v>1137</v>
      </c>
      <c r="B31" s="50">
        <v>1</v>
      </c>
      <c r="C31" s="50">
        <v>0.2</v>
      </c>
      <c r="D31" s="50">
        <v>0.6</v>
      </c>
      <c r="E31" s="50">
        <v>1.5</v>
      </c>
      <c r="F31" s="50">
        <v>1.1000000000000001</v>
      </c>
      <c r="G31" s="50">
        <v>0.3</v>
      </c>
      <c r="H31" s="50">
        <v>0.6</v>
      </c>
      <c r="I31" s="50">
        <v>1.8</v>
      </c>
    </row>
    <row r="32" spans="1:9" ht="15" thickBot="1" x14ac:dyDescent="0.4">
      <c r="A32" s="128" t="s">
        <v>1138</v>
      </c>
      <c r="B32" s="50">
        <v>0.8</v>
      </c>
      <c r="C32" s="50">
        <v>0.2</v>
      </c>
      <c r="D32" s="50">
        <v>0.5</v>
      </c>
      <c r="E32" s="50">
        <v>1.4</v>
      </c>
      <c r="F32" s="50">
        <v>0.8</v>
      </c>
      <c r="G32" s="50">
        <v>0.2</v>
      </c>
      <c r="H32" s="50">
        <v>0.5</v>
      </c>
      <c r="I32" s="50">
        <v>1.4</v>
      </c>
    </row>
    <row r="33" spans="1:9" ht="15" thickBot="1" x14ac:dyDescent="0.4">
      <c r="A33" s="128" t="s">
        <v>1139</v>
      </c>
      <c r="B33" s="50">
        <v>29.5</v>
      </c>
      <c r="C33" s="50">
        <v>1.5</v>
      </c>
      <c r="D33" s="50">
        <v>26.7</v>
      </c>
      <c r="E33" s="50">
        <v>32.4</v>
      </c>
      <c r="F33" s="50">
        <v>25.4</v>
      </c>
      <c r="G33" s="50">
        <v>1.3</v>
      </c>
      <c r="H33" s="50">
        <v>23</v>
      </c>
      <c r="I33" s="50">
        <v>28</v>
      </c>
    </row>
    <row r="34" spans="1:9" ht="15" thickBot="1" x14ac:dyDescent="0.4">
      <c r="A34" s="128" t="s">
        <v>1140</v>
      </c>
      <c r="B34" s="50">
        <v>7.9</v>
      </c>
      <c r="C34" s="50">
        <v>1</v>
      </c>
      <c r="D34" s="50">
        <v>6.2</v>
      </c>
      <c r="E34" s="50">
        <v>10.1</v>
      </c>
      <c r="F34" s="50">
        <v>8.4</v>
      </c>
      <c r="G34" s="50">
        <v>1</v>
      </c>
      <c r="H34" s="50">
        <v>6.7</v>
      </c>
      <c r="I34" s="50">
        <v>10.5</v>
      </c>
    </row>
    <row r="35" spans="1:9" ht="15" thickBot="1" x14ac:dyDescent="0.4">
      <c r="A35" s="128" t="s">
        <v>1141</v>
      </c>
      <c r="B35" s="50">
        <v>2.4</v>
      </c>
      <c r="C35" s="50">
        <v>0.5</v>
      </c>
      <c r="D35" s="50">
        <v>1.5</v>
      </c>
      <c r="E35" s="50">
        <v>3.7</v>
      </c>
      <c r="F35" s="50">
        <v>3.2</v>
      </c>
      <c r="G35" s="50">
        <v>0.6</v>
      </c>
      <c r="H35" s="50">
        <v>2.1</v>
      </c>
      <c r="I35" s="50">
        <v>4.7</v>
      </c>
    </row>
    <row r="36" spans="1:9" ht="23.5" thickBot="1" x14ac:dyDescent="0.4">
      <c r="A36" s="128" t="s">
        <v>1142</v>
      </c>
      <c r="B36" s="50">
        <v>6.4</v>
      </c>
      <c r="C36" s="50">
        <v>0.7</v>
      </c>
      <c r="D36" s="50">
        <v>5.0999999999999996</v>
      </c>
      <c r="E36" s="50">
        <v>8</v>
      </c>
      <c r="F36" s="50">
        <v>6</v>
      </c>
      <c r="G36" s="50">
        <v>0.6</v>
      </c>
      <c r="H36" s="50">
        <v>4.9000000000000004</v>
      </c>
      <c r="I36" s="50">
        <v>7.4</v>
      </c>
    </row>
    <row r="37" spans="1:9" ht="15" thickBot="1" x14ac:dyDescent="0.4">
      <c r="A37" s="128" t="s">
        <v>1143</v>
      </c>
      <c r="B37" s="50">
        <v>4.8</v>
      </c>
      <c r="C37" s="50">
        <v>0.6</v>
      </c>
      <c r="D37" s="50">
        <v>3.8</v>
      </c>
      <c r="E37" s="50">
        <v>6</v>
      </c>
      <c r="F37" s="50">
        <v>5.4</v>
      </c>
      <c r="G37" s="50">
        <v>0.7</v>
      </c>
      <c r="H37" s="50">
        <v>4.2</v>
      </c>
      <c r="I37" s="50">
        <v>6.9</v>
      </c>
    </row>
    <row r="38" spans="1:9" ht="15" thickBot="1" x14ac:dyDescent="0.4">
      <c r="A38" s="128" t="s">
        <v>1144</v>
      </c>
      <c r="B38" s="50">
        <v>26.8</v>
      </c>
      <c r="C38" s="50">
        <v>1.4</v>
      </c>
      <c r="D38" s="50">
        <v>24.1</v>
      </c>
      <c r="E38" s="50">
        <v>29.6</v>
      </c>
      <c r="F38" s="50">
        <v>26.9</v>
      </c>
      <c r="G38" s="50">
        <v>1.4</v>
      </c>
      <c r="H38" s="50">
        <v>24.3</v>
      </c>
      <c r="I38" s="50">
        <v>29.7</v>
      </c>
    </row>
    <row r="39" spans="1:9" ht="15" thickBot="1" x14ac:dyDescent="0.4">
      <c r="A39" s="128" t="s">
        <v>1145</v>
      </c>
      <c r="B39" s="50">
        <v>1.7</v>
      </c>
      <c r="C39" s="50">
        <v>0.4</v>
      </c>
      <c r="D39" s="50">
        <v>1.1000000000000001</v>
      </c>
      <c r="E39" s="50">
        <v>2.6</v>
      </c>
      <c r="F39" s="50">
        <v>1.6</v>
      </c>
      <c r="G39" s="50">
        <v>0.4</v>
      </c>
      <c r="H39" s="50">
        <v>1.1000000000000001</v>
      </c>
      <c r="I39" s="50">
        <v>2.5</v>
      </c>
    </row>
    <row r="40" spans="1:9" ht="15" thickBot="1" x14ac:dyDescent="0.4">
      <c r="A40" s="128" t="s">
        <v>1146</v>
      </c>
      <c r="B40" s="50">
        <v>3.7</v>
      </c>
      <c r="C40" s="50">
        <v>0.6</v>
      </c>
      <c r="D40" s="50">
        <v>2.7</v>
      </c>
      <c r="E40" s="50">
        <v>5.2</v>
      </c>
      <c r="F40" s="50">
        <v>2.5</v>
      </c>
      <c r="G40" s="50">
        <v>0.4</v>
      </c>
      <c r="H40" s="50">
        <v>1.8</v>
      </c>
      <c r="I40" s="50">
        <v>3.5</v>
      </c>
    </row>
    <row r="41" spans="1:9" ht="15" thickBot="1" x14ac:dyDescent="0.4">
      <c r="A41" s="128" t="s">
        <v>1147</v>
      </c>
      <c r="B41" s="50">
        <v>0.3</v>
      </c>
      <c r="C41" s="50">
        <v>0.2</v>
      </c>
      <c r="D41" s="50">
        <v>0.1</v>
      </c>
      <c r="E41" s="50">
        <v>1.5</v>
      </c>
      <c r="F41" s="50">
        <v>0.1</v>
      </c>
      <c r="G41" s="50">
        <v>0.1</v>
      </c>
      <c r="H41" s="50">
        <v>0</v>
      </c>
      <c r="I41" s="50">
        <v>0.3</v>
      </c>
    </row>
    <row r="42" spans="1:9" ht="15" thickBot="1" x14ac:dyDescent="0.4">
      <c r="A42" s="128" t="s">
        <v>1148</v>
      </c>
      <c r="B42" s="50">
        <v>2.4</v>
      </c>
      <c r="C42" s="50">
        <v>0.5</v>
      </c>
      <c r="D42" s="50">
        <v>1.5</v>
      </c>
      <c r="E42" s="50">
        <v>3.7</v>
      </c>
      <c r="F42" s="50">
        <v>1.6</v>
      </c>
      <c r="G42" s="50">
        <v>0.5</v>
      </c>
      <c r="H42" s="50">
        <v>0.9</v>
      </c>
      <c r="I42" s="50">
        <v>2.8</v>
      </c>
    </row>
    <row r="43" spans="1:9" ht="15" thickBot="1" x14ac:dyDescent="0.4">
      <c r="A43" s="128" t="s">
        <v>1149</v>
      </c>
      <c r="B43" s="50">
        <v>2.7</v>
      </c>
      <c r="C43" s="50">
        <v>0.6</v>
      </c>
      <c r="D43" s="50">
        <v>1.7</v>
      </c>
      <c r="E43" s="50">
        <v>4.0999999999999996</v>
      </c>
      <c r="F43" s="50">
        <v>1.6</v>
      </c>
      <c r="G43" s="50">
        <v>0.3</v>
      </c>
      <c r="H43" s="50">
        <v>1.2</v>
      </c>
      <c r="I43" s="50">
        <v>2.2999999999999998</v>
      </c>
    </row>
    <row r="44" spans="1:9" ht="15" thickBot="1" x14ac:dyDescent="0.4">
      <c r="A44" s="128" t="s">
        <v>1127</v>
      </c>
      <c r="B44" s="50">
        <v>3.2</v>
      </c>
      <c r="C44" s="50">
        <v>0.5</v>
      </c>
      <c r="D44" s="50">
        <v>2.2999999999999998</v>
      </c>
      <c r="E44" s="50">
        <v>4.4000000000000004</v>
      </c>
      <c r="F44" s="50">
        <v>2.4</v>
      </c>
      <c r="G44" s="50">
        <v>0.3</v>
      </c>
      <c r="H44" s="50">
        <v>1.8</v>
      </c>
      <c r="I44" s="50">
        <v>3.1</v>
      </c>
    </row>
    <row r="45" spans="1:9" ht="15" thickBot="1" x14ac:dyDescent="0.4">
      <c r="A45" s="128" t="s">
        <v>1150</v>
      </c>
      <c r="B45" s="50">
        <v>0.6</v>
      </c>
      <c r="C45" s="50">
        <v>0.2</v>
      </c>
      <c r="D45" s="50">
        <v>0.3</v>
      </c>
      <c r="E45" s="50">
        <v>1.1000000000000001</v>
      </c>
      <c r="F45" s="50">
        <v>0.6</v>
      </c>
      <c r="G45" s="50">
        <v>0.2</v>
      </c>
      <c r="H45" s="50">
        <v>0.3</v>
      </c>
      <c r="I45" s="50">
        <v>1.2</v>
      </c>
    </row>
    <row r="46" spans="1:9" ht="15" thickBot="1" x14ac:dyDescent="0.4">
      <c r="A46" s="128" t="s">
        <v>1151</v>
      </c>
      <c r="B46" s="50">
        <v>0.8</v>
      </c>
      <c r="C46" s="50">
        <v>0.3</v>
      </c>
      <c r="D46" s="50">
        <v>0.4</v>
      </c>
      <c r="E46" s="50">
        <v>1.8</v>
      </c>
      <c r="F46" s="50">
        <v>0.8</v>
      </c>
      <c r="G46" s="50">
        <v>0.3</v>
      </c>
      <c r="H46" s="50">
        <v>0.4</v>
      </c>
      <c r="I46" s="50">
        <v>1.5</v>
      </c>
    </row>
    <row r="47" spans="1:9" ht="15" thickBot="1" x14ac:dyDescent="0.4">
      <c r="A47" s="128" t="s">
        <v>1152</v>
      </c>
      <c r="B47" s="50">
        <v>0.6</v>
      </c>
      <c r="C47" s="50">
        <v>0.1</v>
      </c>
      <c r="D47" s="50">
        <v>0.4</v>
      </c>
      <c r="E47" s="50">
        <v>0.9</v>
      </c>
      <c r="F47" s="50">
        <v>1.4</v>
      </c>
      <c r="G47" s="50">
        <v>0.4</v>
      </c>
      <c r="H47" s="50">
        <v>0.9</v>
      </c>
      <c r="I47" s="50">
        <v>2.4</v>
      </c>
    </row>
    <row r="48" spans="1:9" ht="15" thickBot="1" x14ac:dyDescent="0.4">
      <c r="A48" s="128" t="s">
        <v>1153</v>
      </c>
      <c r="B48" s="50">
        <v>1.9</v>
      </c>
      <c r="C48" s="50">
        <v>0.5</v>
      </c>
      <c r="D48" s="50">
        <v>1.1000000000000001</v>
      </c>
      <c r="E48" s="50">
        <v>3.1</v>
      </c>
      <c r="F48" s="50">
        <v>2</v>
      </c>
      <c r="G48" s="50">
        <v>0.4</v>
      </c>
      <c r="H48" s="50">
        <v>1.4</v>
      </c>
      <c r="I48" s="50">
        <v>3</v>
      </c>
    </row>
    <row r="49" spans="1:9" ht="15" thickBot="1" x14ac:dyDescent="0.4">
      <c r="A49" s="128" t="s">
        <v>1163</v>
      </c>
      <c r="B49" s="50">
        <v>0.9</v>
      </c>
      <c r="C49" s="50">
        <v>0.2</v>
      </c>
      <c r="D49" s="50">
        <v>0.5</v>
      </c>
      <c r="E49" s="50">
        <v>1.5</v>
      </c>
      <c r="F49" s="50">
        <v>0.6</v>
      </c>
      <c r="G49" s="50">
        <v>0.2</v>
      </c>
      <c r="H49" s="50">
        <v>0.4</v>
      </c>
      <c r="I49" s="50">
        <v>1.1000000000000001</v>
      </c>
    </row>
    <row r="50" spans="1:9" ht="15" thickBot="1" x14ac:dyDescent="0.4">
      <c r="A50" s="128" t="s">
        <v>1130</v>
      </c>
      <c r="B50" s="50">
        <v>0.5</v>
      </c>
      <c r="C50" s="50">
        <v>0.1</v>
      </c>
      <c r="D50" s="50">
        <v>0.3</v>
      </c>
      <c r="E50" s="50">
        <v>0.9</v>
      </c>
      <c r="F50" s="50">
        <v>0.2</v>
      </c>
      <c r="G50" s="50">
        <v>0.1</v>
      </c>
      <c r="H50" s="50">
        <v>0.1</v>
      </c>
      <c r="I50" s="50">
        <v>0.4</v>
      </c>
    </row>
    <row r="51" spans="1:9" ht="15" thickBot="1" x14ac:dyDescent="0.4">
      <c r="A51" s="128" t="s">
        <v>1155</v>
      </c>
      <c r="B51" s="50">
        <v>0</v>
      </c>
      <c r="C51" s="50">
        <v>0</v>
      </c>
      <c r="D51" s="50">
        <v>0</v>
      </c>
      <c r="E51" s="50">
        <v>0</v>
      </c>
      <c r="F51" s="50">
        <v>0.1</v>
      </c>
      <c r="G51" s="50">
        <v>0.1</v>
      </c>
      <c r="H51" s="50">
        <v>0</v>
      </c>
      <c r="I51" s="50">
        <v>0.6</v>
      </c>
    </row>
    <row r="52" spans="1:9" ht="15" thickBot="1" x14ac:dyDescent="0.4">
      <c r="A52" s="128" t="s">
        <v>1156</v>
      </c>
      <c r="B52" s="50">
        <v>35.799999999999997</v>
      </c>
      <c r="C52" s="50">
        <v>1.4</v>
      </c>
      <c r="D52" s="50">
        <v>33</v>
      </c>
      <c r="E52" s="50">
        <v>38.700000000000003</v>
      </c>
      <c r="F52" s="50">
        <v>38.700000000000003</v>
      </c>
      <c r="G52" s="50">
        <v>1.5</v>
      </c>
      <c r="H52" s="50">
        <v>35.700000000000003</v>
      </c>
      <c r="I52" s="50">
        <v>41.7</v>
      </c>
    </row>
    <row r="53" spans="1:9" ht="15" thickBot="1" x14ac:dyDescent="0.4">
      <c r="A53" s="128" t="s">
        <v>1157</v>
      </c>
      <c r="B53" s="50">
        <v>0.9</v>
      </c>
      <c r="C53" s="50">
        <v>0.3</v>
      </c>
      <c r="D53" s="50">
        <v>0.5</v>
      </c>
      <c r="E53" s="50">
        <v>1.6</v>
      </c>
      <c r="F53" s="50">
        <v>1.8</v>
      </c>
      <c r="G53" s="50">
        <v>0.5</v>
      </c>
      <c r="H53" s="50">
        <v>1</v>
      </c>
      <c r="I53" s="50">
        <v>3.1</v>
      </c>
    </row>
    <row r="54" spans="1:9" x14ac:dyDescent="0.35">
      <c r="A54" s="174" t="s">
        <v>1166</v>
      </c>
      <c r="B54" s="174"/>
      <c r="C54" s="174"/>
      <c r="D54" s="174"/>
      <c r="E54" s="174"/>
      <c r="F54" s="174"/>
      <c r="G54" s="174"/>
      <c r="H54" s="174"/>
      <c r="I54" s="174"/>
    </row>
    <row r="55" spans="1:9" x14ac:dyDescent="0.35">
      <c r="A55" s="175"/>
      <c r="B55" s="175"/>
      <c r="C55" s="175"/>
      <c r="D55" s="175"/>
      <c r="E55" s="175"/>
      <c r="F55" s="175"/>
      <c r="G55" s="175"/>
      <c r="H55" s="175"/>
      <c r="I55" s="175"/>
    </row>
  </sheetData>
  <mergeCells count="8">
    <mergeCell ref="A29:I29"/>
    <mergeCell ref="A54:I55"/>
    <mergeCell ref="A1:I2"/>
    <mergeCell ref="A3:A5"/>
    <mergeCell ref="B3:I3"/>
    <mergeCell ref="B4:E4"/>
    <mergeCell ref="F4:I4"/>
    <mergeCell ref="A6:I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topLeftCell="E1" workbookViewId="0">
      <selection activeCell="A14" sqref="A14"/>
    </sheetView>
  </sheetViews>
  <sheetFormatPr defaultColWidth="11.453125" defaultRowHeight="14.5" x14ac:dyDescent="0.35"/>
  <cols>
    <col min="1" max="1" width="32.453125" customWidth="1"/>
    <col min="2" max="21" width="10.81640625" style="112"/>
  </cols>
  <sheetData>
    <row r="1" spans="1:21" ht="15" thickBot="1" x14ac:dyDescent="0.4">
      <c r="A1" s="181" t="s">
        <v>1176</v>
      </c>
      <c r="B1" s="181"/>
      <c r="C1" s="181"/>
      <c r="D1" s="181"/>
      <c r="E1" s="181"/>
      <c r="F1" s="181"/>
      <c r="G1" s="181"/>
      <c r="H1" s="181"/>
      <c r="I1" s="181"/>
      <c r="J1" s="181"/>
      <c r="K1" s="181"/>
      <c r="L1" s="181"/>
      <c r="M1" s="181"/>
      <c r="N1" s="181"/>
      <c r="O1" s="181"/>
      <c r="P1" s="181"/>
      <c r="Q1" s="181"/>
      <c r="R1" s="181"/>
      <c r="S1" s="181"/>
      <c r="T1" s="181"/>
      <c r="U1" s="181"/>
    </row>
    <row r="2" spans="1:21" ht="15" thickBot="1" x14ac:dyDescent="0.4">
      <c r="A2" s="176" t="s">
        <v>1109</v>
      </c>
      <c r="B2" s="248" t="s">
        <v>404</v>
      </c>
      <c r="C2" s="249"/>
      <c r="D2" s="249"/>
      <c r="E2" s="250"/>
      <c r="F2" s="248" t="s">
        <v>405</v>
      </c>
      <c r="G2" s="249"/>
      <c r="H2" s="249"/>
      <c r="I2" s="250"/>
      <c r="J2" s="248" t="s">
        <v>406</v>
      </c>
      <c r="K2" s="249"/>
      <c r="L2" s="249"/>
      <c r="M2" s="250"/>
      <c r="N2" s="248" t="s">
        <v>413</v>
      </c>
      <c r="O2" s="249"/>
      <c r="P2" s="249"/>
      <c r="Q2" s="250"/>
      <c r="R2" s="248" t="s">
        <v>414</v>
      </c>
      <c r="S2" s="249"/>
      <c r="T2" s="249"/>
      <c r="U2" s="250"/>
    </row>
    <row r="3" spans="1:21" ht="15" thickBot="1" x14ac:dyDescent="0.4">
      <c r="A3" s="177"/>
      <c r="B3" s="75" t="s">
        <v>89</v>
      </c>
      <c r="C3" s="53" t="s">
        <v>90</v>
      </c>
      <c r="D3" s="53" t="s">
        <v>91</v>
      </c>
      <c r="E3" s="53" t="s">
        <v>92</v>
      </c>
      <c r="F3" s="75" t="s">
        <v>89</v>
      </c>
      <c r="G3" s="75" t="s">
        <v>90</v>
      </c>
      <c r="H3" s="75" t="s">
        <v>91</v>
      </c>
      <c r="I3" s="75" t="s">
        <v>92</v>
      </c>
      <c r="J3" s="75" t="s">
        <v>89</v>
      </c>
      <c r="K3" s="75" t="s">
        <v>90</v>
      </c>
      <c r="L3" s="75" t="s">
        <v>91</v>
      </c>
      <c r="M3" s="75" t="s">
        <v>92</v>
      </c>
      <c r="N3" s="75" t="s">
        <v>89</v>
      </c>
      <c r="O3" s="75" t="s">
        <v>90</v>
      </c>
      <c r="P3" s="75" t="s">
        <v>91</v>
      </c>
      <c r="Q3" s="75" t="s">
        <v>92</v>
      </c>
      <c r="R3" s="75" t="s">
        <v>89</v>
      </c>
      <c r="S3" s="75" t="s">
        <v>90</v>
      </c>
      <c r="T3" s="75" t="s">
        <v>91</v>
      </c>
      <c r="U3" s="75" t="s">
        <v>92</v>
      </c>
    </row>
    <row r="4" spans="1:21" ht="15" thickBot="1" x14ac:dyDescent="0.4">
      <c r="A4" s="251" t="s">
        <v>1172</v>
      </c>
      <c r="B4" s="252"/>
      <c r="C4" s="252"/>
      <c r="D4" s="252"/>
      <c r="E4" s="252"/>
      <c r="F4" s="252"/>
      <c r="G4" s="252"/>
      <c r="H4" s="252"/>
      <c r="I4" s="252"/>
      <c r="J4" s="252"/>
      <c r="K4" s="252"/>
      <c r="L4" s="252"/>
      <c r="M4" s="252"/>
      <c r="N4" s="252"/>
      <c r="O4" s="252"/>
      <c r="P4" s="252"/>
      <c r="Q4" s="252"/>
      <c r="R4" s="252"/>
      <c r="S4" s="252"/>
      <c r="T4" s="252"/>
      <c r="U4" s="253"/>
    </row>
    <row r="5" spans="1:21" ht="23.5" thickBot="1" x14ac:dyDescent="0.4">
      <c r="A5" s="139" t="s">
        <v>1113</v>
      </c>
      <c r="B5" s="83">
        <v>5.6</v>
      </c>
      <c r="C5" s="82">
        <v>0.8</v>
      </c>
      <c r="D5" s="82">
        <v>4.0999999999999996</v>
      </c>
      <c r="E5" s="82">
        <v>7.5</v>
      </c>
      <c r="F5" s="83">
        <v>6.6</v>
      </c>
      <c r="G5" s="82">
        <v>1</v>
      </c>
      <c r="H5" s="82">
        <v>4.9000000000000004</v>
      </c>
      <c r="I5" s="82">
        <v>8.6999999999999993</v>
      </c>
      <c r="J5" s="83">
        <v>6.2</v>
      </c>
      <c r="K5" s="82">
        <v>1</v>
      </c>
      <c r="L5" s="82">
        <v>4.5</v>
      </c>
      <c r="M5" s="82">
        <v>8.3000000000000007</v>
      </c>
      <c r="N5" s="83">
        <v>5.8</v>
      </c>
      <c r="O5" s="82">
        <v>1.1000000000000001</v>
      </c>
      <c r="P5" s="82">
        <v>4</v>
      </c>
      <c r="Q5" s="82">
        <v>8.1999999999999993</v>
      </c>
      <c r="R5" s="83">
        <v>9.6</v>
      </c>
      <c r="S5" s="82">
        <v>1.2</v>
      </c>
      <c r="T5" s="82">
        <v>7.5</v>
      </c>
      <c r="U5" s="82">
        <v>12.3</v>
      </c>
    </row>
    <row r="6" spans="1:21" ht="15" thickBot="1" x14ac:dyDescent="0.4">
      <c r="A6" s="139" t="s">
        <v>1114</v>
      </c>
      <c r="B6" s="83">
        <v>4.9000000000000004</v>
      </c>
      <c r="C6" s="82">
        <v>0.7</v>
      </c>
      <c r="D6" s="82">
        <v>3.6</v>
      </c>
      <c r="E6" s="82">
        <v>6.5</v>
      </c>
      <c r="F6" s="83">
        <v>6.7</v>
      </c>
      <c r="G6" s="82">
        <v>1</v>
      </c>
      <c r="H6" s="82">
        <v>4.9000000000000004</v>
      </c>
      <c r="I6" s="82">
        <v>9</v>
      </c>
      <c r="J6" s="83">
        <v>6.1</v>
      </c>
      <c r="K6" s="82">
        <v>1</v>
      </c>
      <c r="L6" s="82">
        <v>4.4000000000000004</v>
      </c>
      <c r="M6" s="82">
        <v>8.3000000000000007</v>
      </c>
      <c r="N6" s="83">
        <v>8.3000000000000007</v>
      </c>
      <c r="O6" s="82">
        <v>1.5</v>
      </c>
      <c r="P6" s="82">
        <v>5.9</v>
      </c>
      <c r="Q6" s="82">
        <v>11.7</v>
      </c>
      <c r="R6" s="83">
        <v>6.8</v>
      </c>
      <c r="S6" s="82">
        <v>1</v>
      </c>
      <c r="T6" s="82">
        <v>5.0999999999999996</v>
      </c>
      <c r="U6" s="82">
        <v>9.1</v>
      </c>
    </row>
    <row r="7" spans="1:21" ht="15" thickBot="1" x14ac:dyDescent="0.4">
      <c r="A7" s="139" t="s">
        <v>1118</v>
      </c>
      <c r="B7" s="83">
        <v>3.7</v>
      </c>
      <c r="C7" s="82">
        <v>0.7</v>
      </c>
      <c r="D7" s="82">
        <v>2.6</v>
      </c>
      <c r="E7" s="82">
        <v>5.3</v>
      </c>
      <c r="F7" s="83">
        <v>4.0999999999999996</v>
      </c>
      <c r="G7" s="82">
        <v>0.8</v>
      </c>
      <c r="H7" s="82">
        <v>2.7</v>
      </c>
      <c r="I7" s="82">
        <v>6.1</v>
      </c>
      <c r="J7" s="83">
        <v>5.6</v>
      </c>
      <c r="K7" s="82">
        <v>1</v>
      </c>
      <c r="L7" s="82">
        <v>3.9</v>
      </c>
      <c r="M7" s="82">
        <v>7.8</v>
      </c>
      <c r="N7" s="83">
        <v>4</v>
      </c>
      <c r="O7" s="82">
        <v>0.7</v>
      </c>
      <c r="P7" s="82">
        <v>2.8</v>
      </c>
      <c r="Q7" s="82">
        <v>5.6</v>
      </c>
      <c r="R7" s="83">
        <v>3.8</v>
      </c>
      <c r="S7" s="82">
        <v>0.7</v>
      </c>
      <c r="T7" s="82">
        <v>2.7</v>
      </c>
      <c r="U7" s="82">
        <v>5.4</v>
      </c>
    </row>
    <row r="8" spans="1:21" ht="15" thickBot="1" x14ac:dyDescent="0.4">
      <c r="A8" s="139" t="s">
        <v>1112</v>
      </c>
      <c r="B8" s="83">
        <v>7.1</v>
      </c>
      <c r="C8" s="82">
        <v>1.2</v>
      </c>
      <c r="D8" s="82">
        <v>5</v>
      </c>
      <c r="E8" s="82">
        <v>9.9</v>
      </c>
      <c r="F8" s="83">
        <v>7</v>
      </c>
      <c r="G8" s="82">
        <v>0.9</v>
      </c>
      <c r="H8" s="82">
        <v>5.3</v>
      </c>
      <c r="I8" s="82">
        <v>9.1</v>
      </c>
      <c r="J8" s="83">
        <v>7.9</v>
      </c>
      <c r="K8" s="82">
        <v>1.2</v>
      </c>
      <c r="L8" s="82">
        <v>5.9</v>
      </c>
      <c r="M8" s="82">
        <v>10.5</v>
      </c>
      <c r="N8" s="83">
        <v>8.6999999999999993</v>
      </c>
      <c r="O8" s="82">
        <v>1.2</v>
      </c>
      <c r="P8" s="82">
        <v>6.6</v>
      </c>
      <c r="Q8" s="82">
        <v>11.4</v>
      </c>
      <c r="R8" s="83">
        <v>9.8000000000000007</v>
      </c>
      <c r="S8" s="82">
        <v>1.2</v>
      </c>
      <c r="T8" s="82">
        <v>7.7</v>
      </c>
      <c r="U8" s="82">
        <v>12.5</v>
      </c>
    </row>
    <row r="9" spans="1:21" ht="15" thickBot="1" x14ac:dyDescent="0.4">
      <c r="A9" s="139" t="s">
        <v>1126</v>
      </c>
      <c r="B9" s="83">
        <v>0.2</v>
      </c>
      <c r="C9" s="82">
        <v>0.1</v>
      </c>
      <c r="D9" s="82">
        <v>0.1</v>
      </c>
      <c r="E9" s="82">
        <v>0.7</v>
      </c>
      <c r="F9" s="83">
        <v>0.5</v>
      </c>
      <c r="G9" s="82">
        <v>0.2</v>
      </c>
      <c r="H9" s="82">
        <v>0.2</v>
      </c>
      <c r="I9" s="82">
        <v>1</v>
      </c>
      <c r="J9" s="83">
        <v>0.4</v>
      </c>
      <c r="K9" s="82">
        <v>0.2</v>
      </c>
      <c r="L9" s="82">
        <v>0.2</v>
      </c>
      <c r="M9" s="82">
        <v>1</v>
      </c>
      <c r="N9" s="83">
        <v>0.7</v>
      </c>
      <c r="O9" s="82">
        <v>0.3</v>
      </c>
      <c r="P9" s="82">
        <v>0.4</v>
      </c>
      <c r="Q9" s="82">
        <v>1.4</v>
      </c>
      <c r="R9" s="83">
        <v>1.4</v>
      </c>
      <c r="S9" s="82">
        <v>0.6</v>
      </c>
      <c r="T9" s="82">
        <v>0.6</v>
      </c>
      <c r="U9" s="82">
        <v>3.2</v>
      </c>
    </row>
    <row r="10" spans="1:21" ht="15" thickBot="1" x14ac:dyDescent="0.4">
      <c r="A10" s="139" t="s">
        <v>1120</v>
      </c>
      <c r="B10" s="83">
        <v>1.4</v>
      </c>
      <c r="C10" s="82">
        <v>0.4</v>
      </c>
      <c r="D10" s="82">
        <v>0.8</v>
      </c>
      <c r="E10" s="82">
        <v>2.5</v>
      </c>
      <c r="F10" s="83">
        <v>3.3</v>
      </c>
      <c r="G10" s="82">
        <v>0.8</v>
      </c>
      <c r="H10" s="82">
        <v>2.1</v>
      </c>
      <c r="I10" s="82">
        <v>5.0999999999999996</v>
      </c>
      <c r="J10" s="83">
        <v>1.8</v>
      </c>
      <c r="K10" s="82">
        <v>0.7</v>
      </c>
      <c r="L10" s="82">
        <v>0.9</v>
      </c>
      <c r="M10" s="82">
        <v>3.7</v>
      </c>
      <c r="N10" s="83">
        <v>2.4</v>
      </c>
      <c r="O10" s="82">
        <v>0.6</v>
      </c>
      <c r="P10" s="82">
        <v>1.4</v>
      </c>
      <c r="Q10" s="82">
        <v>4.0999999999999996</v>
      </c>
      <c r="R10" s="83">
        <v>3</v>
      </c>
      <c r="S10" s="82">
        <v>0.7</v>
      </c>
      <c r="T10" s="82">
        <v>1.9</v>
      </c>
      <c r="U10" s="82">
        <v>4.9000000000000004</v>
      </c>
    </row>
    <row r="11" spans="1:21" ht="15" thickBot="1" x14ac:dyDescent="0.4">
      <c r="A11" s="139" t="s">
        <v>1125</v>
      </c>
      <c r="B11" s="83">
        <v>1.2</v>
      </c>
      <c r="C11" s="82">
        <v>0.3</v>
      </c>
      <c r="D11" s="82">
        <v>0.7</v>
      </c>
      <c r="E11" s="82">
        <v>2.1</v>
      </c>
      <c r="F11" s="83">
        <v>1.6</v>
      </c>
      <c r="G11" s="82">
        <v>0.6</v>
      </c>
      <c r="H11" s="82">
        <v>0.8</v>
      </c>
      <c r="I11" s="82">
        <v>3.2</v>
      </c>
      <c r="J11" s="83">
        <v>1.7</v>
      </c>
      <c r="K11" s="82">
        <v>0.7</v>
      </c>
      <c r="L11" s="82">
        <v>0.8</v>
      </c>
      <c r="M11" s="82">
        <v>3.6</v>
      </c>
      <c r="N11" s="83">
        <v>0.8</v>
      </c>
      <c r="O11" s="82">
        <v>0.3</v>
      </c>
      <c r="P11" s="82">
        <v>0.4</v>
      </c>
      <c r="Q11" s="82">
        <v>1.5</v>
      </c>
      <c r="R11" s="83">
        <v>0.6</v>
      </c>
      <c r="S11" s="82">
        <v>0.3</v>
      </c>
      <c r="T11" s="82">
        <v>0.2</v>
      </c>
      <c r="U11" s="82">
        <v>1.7</v>
      </c>
    </row>
    <row r="12" spans="1:21" ht="15" thickBot="1" x14ac:dyDescent="0.4">
      <c r="A12" s="139" t="s">
        <v>1132</v>
      </c>
      <c r="B12" s="83">
        <v>0</v>
      </c>
      <c r="C12" s="82">
        <v>0</v>
      </c>
      <c r="D12" s="82">
        <v>0</v>
      </c>
      <c r="E12" s="82">
        <v>0</v>
      </c>
      <c r="F12" s="83">
        <v>0.4</v>
      </c>
      <c r="G12" s="82">
        <v>0.4</v>
      </c>
      <c r="H12" s="82">
        <v>0.1</v>
      </c>
      <c r="I12" s="82">
        <v>2.2999999999999998</v>
      </c>
      <c r="J12" s="83">
        <v>0</v>
      </c>
      <c r="K12" s="82">
        <v>0</v>
      </c>
      <c r="L12" s="82">
        <v>0</v>
      </c>
      <c r="M12" s="82">
        <v>0</v>
      </c>
      <c r="N12" s="83">
        <v>0.1</v>
      </c>
      <c r="O12" s="82">
        <v>0.1</v>
      </c>
      <c r="P12" s="82">
        <v>0</v>
      </c>
      <c r="Q12" s="82">
        <v>0.5</v>
      </c>
      <c r="R12" s="83">
        <v>0.2</v>
      </c>
      <c r="S12" s="82">
        <v>0.1</v>
      </c>
      <c r="T12" s="82">
        <v>0.1</v>
      </c>
      <c r="U12" s="82">
        <v>0.7</v>
      </c>
    </row>
    <row r="13" spans="1:21" ht="15" thickBot="1" x14ac:dyDescent="0.4">
      <c r="A13" s="139" t="s">
        <v>1121</v>
      </c>
      <c r="B13" s="83">
        <v>2.5</v>
      </c>
      <c r="C13" s="82">
        <v>0.7</v>
      </c>
      <c r="D13" s="82">
        <v>1.4</v>
      </c>
      <c r="E13" s="82">
        <v>4.5</v>
      </c>
      <c r="F13" s="83">
        <v>1.7</v>
      </c>
      <c r="G13" s="82">
        <v>0.5</v>
      </c>
      <c r="H13" s="82">
        <v>1</v>
      </c>
      <c r="I13" s="82">
        <v>2.9</v>
      </c>
      <c r="J13" s="83">
        <v>2.5</v>
      </c>
      <c r="K13" s="82">
        <v>0.6</v>
      </c>
      <c r="L13" s="82">
        <v>1.6</v>
      </c>
      <c r="M13" s="82">
        <v>3.8</v>
      </c>
      <c r="N13" s="83">
        <v>1.1000000000000001</v>
      </c>
      <c r="O13" s="82">
        <v>0.2</v>
      </c>
      <c r="P13" s="82">
        <v>0.7</v>
      </c>
      <c r="Q13" s="82">
        <v>1.7</v>
      </c>
      <c r="R13" s="83">
        <v>3.1</v>
      </c>
      <c r="S13" s="82">
        <v>0.6</v>
      </c>
      <c r="T13" s="82">
        <v>2</v>
      </c>
      <c r="U13" s="82">
        <v>4.5999999999999996</v>
      </c>
    </row>
    <row r="14" spans="1:21" ht="15" thickBot="1" x14ac:dyDescent="0.4">
      <c r="A14" s="139" t="s">
        <v>1123</v>
      </c>
      <c r="B14" s="83">
        <v>1.3</v>
      </c>
      <c r="C14" s="82">
        <v>0.4</v>
      </c>
      <c r="D14" s="82">
        <v>0.7</v>
      </c>
      <c r="E14" s="82">
        <v>2.2999999999999998</v>
      </c>
      <c r="F14" s="83">
        <v>1.7</v>
      </c>
      <c r="G14" s="82">
        <v>0.5</v>
      </c>
      <c r="H14" s="82">
        <v>1</v>
      </c>
      <c r="I14" s="82">
        <v>3.1</v>
      </c>
      <c r="J14" s="83">
        <v>0.8</v>
      </c>
      <c r="K14" s="82">
        <v>0.4</v>
      </c>
      <c r="L14" s="82">
        <v>0.4</v>
      </c>
      <c r="M14" s="82">
        <v>2</v>
      </c>
      <c r="N14" s="83">
        <v>0.2</v>
      </c>
      <c r="O14" s="82">
        <v>0.1</v>
      </c>
      <c r="P14" s="82">
        <v>0.1</v>
      </c>
      <c r="Q14" s="82">
        <v>0.6</v>
      </c>
      <c r="R14" s="83">
        <v>2.2999999999999998</v>
      </c>
      <c r="S14" s="82">
        <v>0.8</v>
      </c>
      <c r="T14" s="82">
        <v>1.2</v>
      </c>
      <c r="U14" s="82">
        <v>4.4000000000000004</v>
      </c>
    </row>
    <row r="15" spans="1:21" ht="15" thickBot="1" x14ac:dyDescent="0.4">
      <c r="A15" s="139" t="s">
        <v>1131</v>
      </c>
      <c r="B15" s="83">
        <v>0.4</v>
      </c>
      <c r="C15" s="82">
        <v>0.2</v>
      </c>
      <c r="D15" s="82">
        <v>0.1</v>
      </c>
      <c r="E15" s="82">
        <v>0.9</v>
      </c>
      <c r="F15" s="83">
        <v>0.6</v>
      </c>
      <c r="G15" s="82">
        <v>0.3</v>
      </c>
      <c r="H15" s="82">
        <v>0.2</v>
      </c>
      <c r="I15" s="82">
        <v>1.4</v>
      </c>
      <c r="J15" s="83">
        <v>0.4</v>
      </c>
      <c r="K15" s="82">
        <v>0.2</v>
      </c>
      <c r="L15" s="82">
        <v>0.1</v>
      </c>
      <c r="M15" s="82">
        <v>1.2</v>
      </c>
      <c r="N15" s="83">
        <v>0.3</v>
      </c>
      <c r="O15" s="82">
        <v>0.1</v>
      </c>
      <c r="P15" s="82">
        <v>0.1</v>
      </c>
      <c r="Q15" s="82">
        <v>0.7</v>
      </c>
      <c r="R15" s="83">
        <v>0.1</v>
      </c>
      <c r="S15" s="82">
        <v>0.1</v>
      </c>
      <c r="T15" s="82">
        <v>0</v>
      </c>
      <c r="U15" s="82">
        <v>0.4</v>
      </c>
    </row>
    <row r="16" spans="1:21" ht="15" thickBot="1" x14ac:dyDescent="0.4">
      <c r="A16" s="139" t="s">
        <v>1129</v>
      </c>
      <c r="B16" s="83">
        <v>0.3</v>
      </c>
      <c r="C16" s="82">
        <v>0.2</v>
      </c>
      <c r="D16" s="82">
        <v>0.1</v>
      </c>
      <c r="E16" s="82">
        <v>0.9</v>
      </c>
      <c r="F16" s="83">
        <v>1.1000000000000001</v>
      </c>
      <c r="G16" s="82">
        <v>0.5</v>
      </c>
      <c r="H16" s="82">
        <v>0.5</v>
      </c>
      <c r="I16" s="82">
        <v>2.5</v>
      </c>
      <c r="J16" s="83">
        <v>0.3</v>
      </c>
      <c r="K16" s="82">
        <v>0.2</v>
      </c>
      <c r="L16" s="82">
        <v>0.1</v>
      </c>
      <c r="M16" s="82">
        <v>1</v>
      </c>
      <c r="N16" s="83">
        <v>0.2</v>
      </c>
      <c r="O16" s="82">
        <v>0.2</v>
      </c>
      <c r="P16" s="82">
        <v>0.1</v>
      </c>
      <c r="Q16" s="82">
        <v>0.9</v>
      </c>
      <c r="R16" s="83">
        <v>0.5</v>
      </c>
      <c r="S16" s="82">
        <v>0.2</v>
      </c>
      <c r="T16" s="82">
        <v>0.2</v>
      </c>
      <c r="U16" s="82">
        <v>1</v>
      </c>
    </row>
    <row r="17" spans="1:21" ht="15" thickBot="1" x14ac:dyDescent="0.4">
      <c r="A17" s="142" t="s">
        <v>1122</v>
      </c>
      <c r="B17" s="143">
        <v>0.9</v>
      </c>
      <c r="C17" s="144">
        <v>0.3</v>
      </c>
      <c r="D17" s="144">
        <v>0.4</v>
      </c>
      <c r="E17" s="144">
        <v>1.9</v>
      </c>
      <c r="F17" s="143">
        <v>2.4</v>
      </c>
      <c r="G17" s="144">
        <v>0.6</v>
      </c>
      <c r="H17" s="144">
        <v>1.4</v>
      </c>
      <c r="I17" s="144">
        <v>4</v>
      </c>
      <c r="J17" s="143">
        <v>1.6</v>
      </c>
      <c r="K17" s="144">
        <v>0.5</v>
      </c>
      <c r="L17" s="144">
        <v>0.9</v>
      </c>
      <c r="M17" s="144">
        <v>2.8</v>
      </c>
      <c r="N17" s="143">
        <v>0.7</v>
      </c>
      <c r="O17" s="144">
        <v>0.3</v>
      </c>
      <c r="P17" s="144">
        <v>0.3</v>
      </c>
      <c r="Q17" s="144">
        <v>1.4</v>
      </c>
      <c r="R17" s="143">
        <v>2.1</v>
      </c>
      <c r="S17" s="144">
        <v>0.7</v>
      </c>
      <c r="T17" s="144">
        <v>1.1000000000000001</v>
      </c>
      <c r="U17" s="144">
        <v>4.0999999999999996</v>
      </c>
    </row>
    <row r="18" spans="1:21" ht="15" thickBot="1" x14ac:dyDescent="0.4">
      <c r="A18" s="139" t="s">
        <v>1128</v>
      </c>
      <c r="B18" s="83">
        <v>0.9</v>
      </c>
      <c r="C18" s="82">
        <v>0.4</v>
      </c>
      <c r="D18" s="82">
        <v>0.4</v>
      </c>
      <c r="E18" s="82">
        <v>2.1</v>
      </c>
      <c r="F18" s="83">
        <v>0.3</v>
      </c>
      <c r="G18" s="82">
        <v>0.2</v>
      </c>
      <c r="H18" s="82">
        <v>0.1</v>
      </c>
      <c r="I18" s="82">
        <v>1.2</v>
      </c>
      <c r="J18" s="83">
        <v>0.5</v>
      </c>
      <c r="K18" s="82">
        <v>0.3</v>
      </c>
      <c r="L18" s="82">
        <v>0.2</v>
      </c>
      <c r="M18" s="82">
        <v>1.4</v>
      </c>
      <c r="N18" s="83">
        <v>0.6</v>
      </c>
      <c r="O18" s="82">
        <v>0.4</v>
      </c>
      <c r="P18" s="82">
        <v>0.2</v>
      </c>
      <c r="Q18" s="82">
        <v>1.9</v>
      </c>
      <c r="R18" s="83">
        <v>0.8</v>
      </c>
      <c r="S18" s="82">
        <v>0.3</v>
      </c>
      <c r="T18" s="82">
        <v>0.3</v>
      </c>
      <c r="U18" s="82">
        <v>1.9</v>
      </c>
    </row>
    <row r="19" spans="1:21" ht="15" thickBot="1" x14ac:dyDescent="0.4">
      <c r="A19" s="139" t="s">
        <v>1116</v>
      </c>
      <c r="B19" s="83">
        <v>3.3</v>
      </c>
      <c r="C19" s="82">
        <v>1</v>
      </c>
      <c r="D19" s="82">
        <v>1.8</v>
      </c>
      <c r="E19" s="82">
        <v>6</v>
      </c>
      <c r="F19" s="83">
        <v>4.3</v>
      </c>
      <c r="G19" s="82">
        <v>0.8</v>
      </c>
      <c r="H19" s="82">
        <v>3</v>
      </c>
      <c r="I19" s="82">
        <v>6.2</v>
      </c>
      <c r="J19" s="83">
        <v>5.3</v>
      </c>
      <c r="K19" s="82">
        <v>1</v>
      </c>
      <c r="L19" s="82">
        <v>3.8</v>
      </c>
      <c r="M19" s="82">
        <v>7.5</v>
      </c>
      <c r="N19" s="83">
        <v>3.9</v>
      </c>
      <c r="O19" s="82">
        <v>0.9</v>
      </c>
      <c r="P19" s="82">
        <v>2.6</v>
      </c>
      <c r="Q19" s="82">
        <v>6</v>
      </c>
      <c r="R19" s="83">
        <v>5.9</v>
      </c>
      <c r="S19" s="82">
        <v>1.1000000000000001</v>
      </c>
      <c r="T19" s="82">
        <v>4.0999999999999996</v>
      </c>
      <c r="U19" s="82">
        <v>8.4</v>
      </c>
    </row>
    <row r="20" spans="1:21" ht="15" thickBot="1" x14ac:dyDescent="0.4">
      <c r="A20" s="139" t="s">
        <v>1115</v>
      </c>
      <c r="B20" s="83">
        <v>4</v>
      </c>
      <c r="C20" s="82">
        <v>0.8</v>
      </c>
      <c r="D20" s="82">
        <v>2.7</v>
      </c>
      <c r="E20" s="82">
        <v>5.9</v>
      </c>
      <c r="F20" s="83">
        <v>6.8</v>
      </c>
      <c r="G20" s="82">
        <v>1.1000000000000001</v>
      </c>
      <c r="H20" s="82">
        <v>5</v>
      </c>
      <c r="I20" s="82">
        <v>9.1999999999999993</v>
      </c>
      <c r="J20" s="83">
        <v>5.2</v>
      </c>
      <c r="K20" s="82">
        <v>0.8</v>
      </c>
      <c r="L20" s="82">
        <v>3.8</v>
      </c>
      <c r="M20" s="82">
        <v>7.1</v>
      </c>
      <c r="N20" s="83">
        <v>6.7</v>
      </c>
      <c r="O20" s="82">
        <v>1.3</v>
      </c>
      <c r="P20" s="82">
        <v>4.5</v>
      </c>
      <c r="Q20" s="82">
        <v>9.6999999999999993</v>
      </c>
      <c r="R20" s="83">
        <v>7.2</v>
      </c>
      <c r="S20" s="82">
        <v>1</v>
      </c>
      <c r="T20" s="82">
        <v>5.4</v>
      </c>
      <c r="U20" s="82">
        <v>9.5</v>
      </c>
    </row>
    <row r="21" spans="1:21" ht="15" thickBot="1" x14ac:dyDescent="0.4">
      <c r="A21" s="139" t="s">
        <v>1117</v>
      </c>
      <c r="B21" s="83">
        <v>3.4</v>
      </c>
      <c r="C21" s="82">
        <v>0.7</v>
      </c>
      <c r="D21" s="82">
        <v>2.2000000000000002</v>
      </c>
      <c r="E21" s="82">
        <v>5.0999999999999996</v>
      </c>
      <c r="F21" s="83">
        <v>2.9</v>
      </c>
      <c r="G21" s="82">
        <v>0.6</v>
      </c>
      <c r="H21" s="82">
        <v>2</v>
      </c>
      <c r="I21" s="82">
        <v>4.3</v>
      </c>
      <c r="J21" s="83">
        <v>6.1</v>
      </c>
      <c r="K21" s="82">
        <v>1</v>
      </c>
      <c r="L21" s="82">
        <v>4.5</v>
      </c>
      <c r="M21" s="82">
        <v>8.4</v>
      </c>
      <c r="N21" s="83">
        <v>4.8</v>
      </c>
      <c r="O21" s="82">
        <v>1.4</v>
      </c>
      <c r="P21" s="82">
        <v>2.7</v>
      </c>
      <c r="Q21" s="82">
        <v>8.5</v>
      </c>
      <c r="R21" s="83">
        <v>4.2</v>
      </c>
      <c r="S21" s="82">
        <v>0.9</v>
      </c>
      <c r="T21" s="82">
        <v>2.8</v>
      </c>
      <c r="U21" s="82">
        <v>6.2</v>
      </c>
    </row>
    <row r="22" spans="1:21" ht="15" thickBot="1" x14ac:dyDescent="0.4">
      <c r="A22" s="139" t="s">
        <v>1124</v>
      </c>
      <c r="B22" s="83">
        <v>2.6</v>
      </c>
      <c r="C22" s="82">
        <v>0.7</v>
      </c>
      <c r="D22" s="82">
        <v>1.6</v>
      </c>
      <c r="E22" s="82">
        <v>4.3</v>
      </c>
      <c r="F22" s="83">
        <v>1.7</v>
      </c>
      <c r="G22" s="82">
        <v>0.6</v>
      </c>
      <c r="H22" s="82">
        <v>0.8</v>
      </c>
      <c r="I22" s="82">
        <v>3.5</v>
      </c>
      <c r="J22" s="83">
        <v>1.5</v>
      </c>
      <c r="K22" s="82">
        <v>0.5</v>
      </c>
      <c r="L22" s="82">
        <v>0.8</v>
      </c>
      <c r="M22" s="82">
        <v>2.7</v>
      </c>
      <c r="N22" s="83">
        <v>0.6</v>
      </c>
      <c r="O22" s="82">
        <v>0.2</v>
      </c>
      <c r="P22" s="82">
        <v>0.4</v>
      </c>
      <c r="Q22" s="82">
        <v>1.2</v>
      </c>
      <c r="R22" s="83">
        <v>1.2</v>
      </c>
      <c r="S22" s="82">
        <v>0.5</v>
      </c>
      <c r="T22" s="82">
        <v>0.6</v>
      </c>
      <c r="U22" s="82">
        <v>2.5</v>
      </c>
    </row>
    <row r="23" spans="1:21" ht="15" thickBot="1" x14ac:dyDescent="0.4">
      <c r="A23" s="139" t="s">
        <v>1130</v>
      </c>
      <c r="B23" s="83">
        <v>1.1000000000000001</v>
      </c>
      <c r="C23" s="82">
        <v>0.4</v>
      </c>
      <c r="D23" s="82">
        <v>0.5</v>
      </c>
      <c r="E23" s="82">
        <v>2</v>
      </c>
      <c r="F23" s="83">
        <v>0.6</v>
      </c>
      <c r="G23" s="82">
        <v>0.2</v>
      </c>
      <c r="H23" s="82">
        <v>0.3</v>
      </c>
      <c r="I23" s="82">
        <v>1.2</v>
      </c>
      <c r="J23" s="83">
        <v>0.8</v>
      </c>
      <c r="K23" s="82">
        <v>0.3</v>
      </c>
      <c r="L23" s="82">
        <v>0.4</v>
      </c>
      <c r="M23" s="82">
        <v>1.7</v>
      </c>
      <c r="N23" s="83">
        <v>0</v>
      </c>
      <c r="O23" s="82">
        <v>0</v>
      </c>
      <c r="P23" s="82">
        <v>0</v>
      </c>
      <c r="Q23" s="82">
        <v>0</v>
      </c>
      <c r="R23" s="83">
        <v>0.3</v>
      </c>
      <c r="S23" s="82">
        <v>0.2</v>
      </c>
      <c r="T23" s="82">
        <v>0.1</v>
      </c>
      <c r="U23" s="82">
        <v>0.9</v>
      </c>
    </row>
    <row r="24" spans="1:21" ht="23.5" thickBot="1" x14ac:dyDescent="0.4">
      <c r="A24" s="139" t="s">
        <v>1119</v>
      </c>
      <c r="B24" s="83">
        <v>2.7</v>
      </c>
      <c r="C24" s="82">
        <v>0.5</v>
      </c>
      <c r="D24" s="82">
        <v>1.9</v>
      </c>
      <c r="E24" s="82">
        <v>3.9</v>
      </c>
      <c r="F24" s="83">
        <v>2.5</v>
      </c>
      <c r="G24" s="82">
        <v>0.5</v>
      </c>
      <c r="H24" s="82">
        <v>1.6</v>
      </c>
      <c r="I24" s="82">
        <v>3.7</v>
      </c>
      <c r="J24" s="83">
        <v>0.7</v>
      </c>
      <c r="K24" s="82">
        <v>0.3</v>
      </c>
      <c r="L24" s="82">
        <v>0.3</v>
      </c>
      <c r="M24" s="82">
        <v>1.5</v>
      </c>
      <c r="N24" s="83">
        <v>3.3</v>
      </c>
      <c r="O24" s="82">
        <v>1</v>
      </c>
      <c r="P24" s="82">
        <v>1.7</v>
      </c>
      <c r="Q24" s="82">
        <v>6</v>
      </c>
      <c r="R24" s="83">
        <v>6.9</v>
      </c>
      <c r="S24" s="82">
        <v>1.2</v>
      </c>
      <c r="T24" s="82">
        <v>5</v>
      </c>
      <c r="U24" s="82">
        <v>9.6</v>
      </c>
    </row>
    <row r="25" spans="1:21" ht="15" thickBot="1" x14ac:dyDescent="0.4">
      <c r="A25" s="139" t="s">
        <v>1111</v>
      </c>
      <c r="B25" s="83">
        <v>62.5</v>
      </c>
      <c r="C25" s="82">
        <v>2</v>
      </c>
      <c r="D25" s="82">
        <v>58.4</v>
      </c>
      <c r="E25" s="82">
        <v>66.400000000000006</v>
      </c>
      <c r="F25" s="83">
        <v>57.7</v>
      </c>
      <c r="G25" s="82">
        <v>2</v>
      </c>
      <c r="H25" s="82">
        <v>53.7</v>
      </c>
      <c r="I25" s="82">
        <v>61.6</v>
      </c>
      <c r="J25" s="83">
        <v>58.5</v>
      </c>
      <c r="K25" s="82">
        <v>2.1</v>
      </c>
      <c r="L25" s="82">
        <v>54.4</v>
      </c>
      <c r="M25" s="82">
        <v>62.4</v>
      </c>
      <c r="N25" s="83">
        <v>59.3</v>
      </c>
      <c r="O25" s="82">
        <v>2.2999999999999998</v>
      </c>
      <c r="P25" s="82">
        <v>54.7</v>
      </c>
      <c r="Q25" s="82">
        <v>63.7</v>
      </c>
      <c r="R25" s="83">
        <v>46.8</v>
      </c>
      <c r="S25" s="82">
        <v>2.1</v>
      </c>
      <c r="T25" s="82">
        <v>42.8</v>
      </c>
      <c r="U25" s="82">
        <v>50.9</v>
      </c>
    </row>
    <row r="26" spans="1:21" ht="15" thickBot="1" x14ac:dyDescent="0.4">
      <c r="A26" s="139" t="s">
        <v>1127</v>
      </c>
      <c r="B26" s="83">
        <v>1.5</v>
      </c>
      <c r="C26" s="82">
        <v>0.5</v>
      </c>
      <c r="D26" s="82">
        <v>0.8</v>
      </c>
      <c r="E26" s="82">
        <v>2.7</v>
      </c>
      <c r="F26" s="83">
        <v>1.8</v>
      </c>
      <c r="G26" s="82">
        <v>0.4</v>
      </c>
      <c r="H26" s="82">
        <v>1.2</v>
      </c>
      <c r="I26" s="82">
        <v>1.8</v>
      </c>
      <c r="J26" s="83">
        <v>1</v>
      </c>
      <c r="K26" s="82">
        <v>0.3</v>
      </c>
      <c r="L26" s="82">
        <v>0.5</v>
      </c>
      <c r="M26" s="82">
        <v>1.9</v>
      </c>
      <c r="N26" s="83">
        <v>0.3</v>
      </c>
      <c r="O26" s="82">
        <v>0.1</v>
      </c>
      <c r="P26" s="82">
        <v>0.1</v>
      </c>
      <c r="Q26" s="82">
        <v>0.7</v>
      </c>
      <c r="R26" s="83">
        <v>0.3</v>
      </c>
      <c r="S26" s="82">
        <v>0.1</v>
      </c>
      <c r="T26" s="82">
        <v>0.1</v>
      </c>
      <c r="U26" s="82">
        <v>0.7</v>
      </c>
    </row>
    <row r="27" spans="1:21" ht="15" thickBot="1" x14ac:dyDescent="0.4">
      <c r="A27" s="251" t="s">
        <v>1173</v>
      </c>
      <c r="B27" s="252"/>
      <c r="C27" s="252"/>
      <c r="D27" s="252"/>
      <c r="E27" s="252"/>
      <c r="F27" s="252"/>
      <c r="G27" s="252"/>
      <c r="H27" s="252"/>
      <c r="I27" s="252"/>
      <c r="J27" s="252"/>
      <c r="K27" s="252"/>
      <c r="L27" s="252"/>
      <c r="M27" s="252"/>
      <c r="N27" s="252"/>
      <c r="O27" s="252"/>
      <c r="P27" s="252"/>
      <c r="Q27" s="252"/>
      <c r="R27" s="252"/>
      <c r="S27" s="252"/>
      <c r="T27" s="252"/>
      <c r="U27" s="253"/>
    </row>
    <row r="28" spans="1:21" ht="15" thickBot="1" x14ac:dyDescent="0.4">
      <c r="A28" s="139" t="s">
        <v>1136</v>
      </c>
      <c r="B28" s="83">
        <v>26.9</v>
      </c>
      <c r="C28" s="82">
        <v>1.8</v>
      </c>
      <c r="D28" s="82">
        <v>23.5</v>
      </c>
      <c r="E28" s="82">
        <v>30.7</v>
      </c>
      <c r="F28" s="83">
        <v>28.1</v>
      </c>
      <c r="G28" s="82">
        <v>1.8</v>
      </c>
      <c r="H28" s="82">
        <v>24.6</v>
      </c>
      <c r="I28" s="82">
        <v>31.8</v>
      </c>
      <c r="J28" s="83">
        <v>31.6</v>
      </c>
      <c r="K28" s="82">
        <v>2</v>
      </c>
      <c r="L28" s="82">
        <v>27.9</v>
      </c>
      <c r="M28" s="82">
        <v>35.6</v>
      </c>
      <c r="N28" s="83">
        <v>32.200000000000003</v>
      </c>
      <c r="O28" s="82">
        <v>2.1</v>
      </c>
      <c r="P28" s="82">
        <v>28.2</v>
      </c>
      <c r="Q28" s="82">
        <v>36.5</v>
      </c>
      <c r="R28" s="83">
        <v>30.7</v>
      </c>
      <c r="S28" s="82">
        <v>1.9</v>
      </c>
      <c r="T28" s="82">
        <v>27</v>
      </c>
      <c r="U28" s="82">
        <v>34.6</v>
      </c>
    </row>
    <row r="29" spans="1:21" ht="15" thickBot="1" x14ac:dyDescent="0.4">
      <c r="A29" s="139" t="s">
        <v>1137</v>
      </c>
      <c r="B29" s="83">
        <v>0.9</v>
      </c>
      <c r="C29" s="82">
        <v>0.4</v>
      </c>
      <c r="D29" s="82">
        <v>0.4</v>
      </c>
      <c r="E29" s="82">
        <v>2.1</v>
      </c>
      <c r="F29" s="83">
        <v>1.7</v>
      </c>
      <c r="G29" s="82">
        <v>0.6</v>
      </c>
      <c r="H29" s="82">
        <v>0.9</v>
      </c>
      <c r="I29" s="82">
        <v>3.5</v>
      </c>
      <c r="J29" s="83">
        <v>0.9</v>
      </c>
      <c r="K29" s="82">
        <v>0.3</v>
      </c>
      <c r="L29" s="82">
        <v>0.5</v>
      </c>
      <c r="M29" s="82">
        <v>1.8</v>
      </c>
      <c r="N29" s="83">
        <v>0.8</v>
      </c>
      <c r="O29" s="82">
        <v>0.3</v>
      </c>
      <c r="P29" s="82">
        <v>0.4</v>
      </c>
      <c r="Q29" s="82">
        <v>1.7</v>
      </c>
      <c r="R29" s="83">
        <v>1</v>
      </c>
      <c r="S29" s="82">
        <v>0.3</v>
      </c>
      <c r="T29" s="82">
        <v>0.5</v>
      </c>
      <c r="U29" s="82">
        <v>1.9</v>
      </c>
    </row>
    <row r="30" spans="1:21" ht="15" thickBot="1" x14ac:dyDescent="0.4">
      <c r="A30" s="139" t="s">
        <v>1138</v>
      </c>
      <c r="B30" s="83">
        <v>0.3</v>
      </c>
      <c r="C30" s="82">
        <v>0.2</v>
      </c>
      <c r="D30" s="82">
        <v>0.1</v>
      </c>
      <c r="E30" s="82">
        <v>1</v>
      </c>
      <c r="F30" s="83">
        <v>1.1000000000000001</v>
      </c>
      <c r="G30" s="82">
        <v>0.4</v>
      </c>
      <c r="H30" s="82">
        <v>0.6</v>
      </c>
      <c r="I30" s="82">
        <v>2.1</v>
      </c>
      <c r="J30" s="83">
        <v>0.9</v>
      </c>
      <c r="K30" s="82">
        <v>0.4</v>
      </c>
      <c r="L30" s="82">
        <v>0.3</v>
      </c>
      <c r="M30" s="82">
        <v>2.4</v>
      </c>
      <c r="N30" s="83">
        <v>0.7</v>
      </c>
      <c r="O30" s="82">
        <v>0.3</v>
      </c>
      <c r="P30" s="82">
        <v>0.3</v>
      </c>
      <c r="Q30" s="82">
        <v>1.5</v>
      </c>
      <c r="R30" s="83">
        <v>0.8</v>
      </c>
      <c r="S30" s="82">
        <v>0.3</v>
      </c>
      <c r="T30" s="82">
        <v>0.4</v>
      </c>
      <c r="U30" s="82">
        <v>1.8</v>
      </c>
    </row>
    <row r="31" spans="1:21" ht="15" thickBot="1" x14ac:dyDescent="0.4">
      <c r="A31" s="139" t="s">
        <v>1139</v>
      </c>
      <c r="B31" s="83">
        <v>22.8</v>
      </c>
      <c r="C31" s="82">
        <v>1.7</v>
      </c>
      <c r="D31" s="82">
        <v>19.7</v>
      </c>
      <c r="E31" s="82">
        <v>26.3</v>
      </c>
      <c r="F31" s="83">
        <v>32.200000000000003</v>
      </c>
      <c r="G31" s="82">
        <v>1.9</v>
      </c>
      <c r="H31" s="82">
        <v>28.6</v>
      </c>
      <c r="I31" s="82">
        <v>36.1</v>
      </c>
      <c r="J31" s="83">
        <v>27.3</v>
      </c>
      <c r="K31" s="82">
        <v>1.8</v>
      </c>
      <c r="L31" s="82">
        <v>23.9</v>
      </c>
      <c r="M31" s="82">
        <v>31</v>
      </c>
      <c r="N31" s="83">
        <v>24.7</v>
      </c>
      <c r="O31" s="82">
        <v>2</v>
      </c>
      <c r="P31" s="82">
        <v>21</v>
      </c>
      <c r="Q31" s="82">
        <v>28.8</v>
      </c>
      <c r="R31" s="83">
        <v>29</v>
      </c>
      <c r="S31" s="82">
        <v>1.9</v>
      </c>
      <c r="T31" s="82">
        <v>25.4</v>
      </c>
      <c r="U31" s="82">
        <v>32.9</v>
      </c>
    </row>
    <row r="32" spans="1:21" ht="15" thickBot="1" x14ac:dyDescent="0.4">
      <c r="A32" s="139" t="s">
        <v>1140</v>
      </c>
      <c r="B32" s="83">
        <v>4.3</v>
      </c>
      <c r="C32" s="82">
        <v>1</v>
      </c>
      <c r="D32" s="82">
        <v>2.7</v>
      </c>
      <c r="E32" s="82">
        <v>6.8</v>
      </c>
      <c r="F32" s="83">
        <v>7.6</v>
      </c>
      <c r="G32" s="82">
        <v>1.2</v>
      </c>
      <c r="H32" s="82">
        <v>5.6</v>
      </c>
      <c r="I32" s="82">
        <v>10.199999999999999</v>
      </c>
      <c r="J32" s="83">
        <v>6.3</v>
      </c>
      <c r="K32" s="82">
        <v>1</v>
      </c>
      <c r="L32" s="82">
        <v>4.5</v>
      </c>
      <c r="M32" s="82">
        <v>8.6999999999999993</v>
      </c>
      <c r="N32" s="83">
        <v>7.9</v>
      </c>
      <c r="O32" s="82">
        <v>1.4</v>
      </c>
      <c r="P32" s="82">
        <v>5.5</v>
      </c>
      <c r="Q32" s="82">
        <v>11</v>
      </c>
      <c r="R32" s="83">
        <v>10.199999999999999</v>
      </c>
      <c r="S32" s="82">
        <v>1.4</v>
      </c>
      <c r="T32" s="82">
        <v>7.7</v>
      </c>
      <c r="U32" s="82">
        <v>13.3</v>
      </c>
    </row>
    <row r="33" spans="1:21" ht="15" thickBot="1" x14ac:dyDescent="0.4">
      <c r="A33" s="139" t="s">
        <v>1141</v>
      </c>
      <c r="B33" s="83">
        <v>1.3</v>
      </c>
      <c r="C33" s="82">
        <v>0.5</v>
      </c>
      <c r="D33" s="82">
        <v>0.6</v>
      </c>
      <c r="E33" s="82">
        <v>2.6</v>
      </c>
      <c r="F33" s="83">
        <v>2.9</v>
      </c>
      <c r="G33" s="82">
        <v>0.8</v>
      </c>
      <c r="H33" s="82">
        <v>1.7</v>
      </c>
      <c r="I33" s="82">
        <v>4.9000000000000004</v>
      </c>
      <c r="J33" s="83">
        <v>2.8</v>
      </c>
      <c r="K33" s="82">
        <v>0.8</v>
      </c>
      <c r="L33" s="82">
        <v>1.6</v>
      </c>
      <c r="M33" s="82">
        <v>4.7</v>
      </c>
      <c r="N33" s="83">
        <v>2.2999999999999998</v>
      </c>
      <c r="O33" s="82">
        <v>0.7</v>
      </c>
      <c r="P33" s="82">
        <v>1.3</v>
      </c>
      <c r="Q33" s="82">
        <v>4.0999999999999996</v>
      </c>
      <c r="R33" s="83">
        <v>3.4</v>
      </c>
      <c r="S33" s="82">
        <v>0.9</v>
      </c>
      <c r="T33" s="82">
        <v>1.9</v>
      </c>
      <c r="U33" s="82">
        <v>5.8</v>
      </c>
    </row>
    <row r="34" spans="1:21" ht="23.5" thickBot="1" x14ac:dyDescent="0.4">
      <c r="A34" s="139" t="s">
        <v>1142</v>
      </c>
      <c r="B34" s="83">
        <v>7</v>
      </c>
      <c r="C34" s="82">
        <v>1.1000000000000001</v>
      </c>
      <c r="D34" s="82">
        <v>5.0999999999999996</v>
      </c>
      <c r="E34" s="82">
        <v>9.6999999999999993</v>
      </c>
      <c r="F34" s="83">
        <v>10.9</v>
      </c>
      <c r="G34" s="82">
        <v>1.4</v>
      </c>
      <c r="H34" s="82">
        <v>8.5</v>
      </c>
      <c r="I34" s="82">
        <v>13.9</v>
      </c>
      <c r="J34" s="83">
        <v>9.4</v>
      </c>
      <c r="K34" s="82">
        <v>1.1000000000000001</v>
      </c>
      <c r="L34" s="82">
        <v>7.5</v>
      </c>
      <c r="M34" s="82">
        <v>11.7</v>
      </c>
      <c r="N34" s="83">
        <v>4</v>
      </c>
      <c r="O34" s="82">
        <v>0.7</v>
      </c>
      <c r="P34" s="82">
        <v>2.8</v>
      </c>
      <c r="Q34" s="82">
        <v>5.6</v>
      </c>
      <c r="R34" s="83">
        <v>4.8</v>
      </c>
      <c r="S34" s="82">
        <v>1</v>
      </c>
      <c r="T34" s="82">
        <v>3.2</v>
      </c>
      <c r="U34" s="82">
        <v>7.3</v>
      </c>
    </row>
    <row r="35" spans="1:21" ht="15" thickBot="1" x14ac:dyDescent="0.4">
      <c r="A35" s="139" t="s">
        <v>1143</v>
      </c>
      <c r="B35" s="83">
        <v>3.1</v>
      </c>
      <c r="C35" s="82">
        <v>0.7</v>
      </c>
      <c r="D35" s="82">
        <v>2.1</v>
      </c>
      <c r="E35" s="82">
        <v>4.7</v>
      </c>
      <c r="F35" s="83">
        <v>7</v>
      </c>
      <c r="G35" s="82">
        <v>1.2</v>
      </c>
      <c r="H35" s="82">
        <v>5</v>
      </c>
      <c r="I35" s="82">
        <v>9.6</v>
      </c>
      <c r="J35" s="83">
        <v>6.9</v>
      </c>
      <c r="K35" s="82">
        <v>1</v>
      </c>
      <c r="L35" s="82">
        <v>5.2</v>
      </c>
      <c r="M35" s="82">
        <v>9.3000000000000007</v>
      </c>
      <c r="N35" s="83">
        <v>4.5999999999999996</v>
      </c>
      <c r="O35" s="82">
        <v>0.8</v>
      </c>
      <c r="P35" s="82">
        <v>3.3</v>
      </c>
      <c r="Q35" s="82">
        <v>6.5</v>
      </c>
      <c r="R35" s="83">
        <v>4.3</v>
      </c>
      <c r="S35" s="82">
        <v>0.8</v>
      </c>
      <c r="T35" s="82">
        <v>3</v>
      </c>
      <c r="U35" s="82">
        <v>6.1</v>
      </c>
    </row>
    <row r="36" spans="1:21" ht="15" thickBot="1" x14ac:dyDescent="0.4">
      <c r="A36" s="139" t="s">
        <v>1144</v>
      </c>
      <c r="B36" s="83">
        <v>23.1</v>
      </c>
      <c r="C36" s="82">
        <v>1.7</v>
      </c>
      <c r="D36" s="82">
        <v>20</v>
      </c>
      <c r="E36" s="82">
        <v>26.6</v>
      </c>
      <c r="F36" s="83">
        <v>29.4</v>
      </c>
      <c r="G36" s="82">
        <v>1.9</v>
      </c>
      <c r="H36" s="82">
        <v>25.8</v>
      </c>
      <c r="I36" s="82">
        <v>33.299999999999997</v>
      </c>
      <c r="J36" s="83">
        <v>30.6</v>
      </c>
      <c r="K36" s="82">
        <v>2</v>
      </c>
      <c r="L36" s="82">
        <v>26.8</v>
      </c>
      <c r="M36" s="82">
        <v>34.700000000000003</v>
      </c>
      <c r="N36" s="83">
        <v>21.3</v>
      </c>
      <c r="O36" s="82">
        <v>1.8</v>
      </c>
      <c r="P36" s="82">
        <v>18</v>
      </c>
      <c r="Q36" s="82">
        <v>25</v>
      </c>
      <c r="R36" s="83">
        <v>29.8</v>
      </c>
      <c r="S36" s="82">
        <v>2</v>
      </c>
      <c r="T36" s="82">
        <v>26</v>
      </c>
      <c r="U36" s="82">
        <v>34</v>
      </c>
    </row>
    <row r="37" spans="1:21" ht="15" thickBot="1" x14ac:dyDescent="0.4">
      <c r="A37" s="139" t="s">
        <v>1145</v>
      </c>
      <c r="B37" s="83">
        <v>1.7</v>
      </c>
      <c r="C37" s="82">
        <v>0.6</v>
      </c>
      <c r="D37" s="82">
        <v>0.9</v>
      </c>
      <c r="E37" s="82">
        <v>3.4</v>
      </c>
      <c r="F37" s="83">
        <v>2.9</v>
      </c>
      <c r="G37" s="82">
        <v>0.9</v>
      </c>
      <c r="H37" s="82">
        <v>1.6</v>
      </c>
      <c r="I37" s="82">
        <v>5.2</v>
      </c>
      <c r="J37" s="83">
        <v>2.2999999999999998</v>
      </c>
      <c r="K37" s="82">
        <v>0.5</v>
      </c>
      <c r="L37" s="82">
        <v>1.5</v>
      </c>
      <c r="M37" s="82">
        <v>3.7</v>
      </c>
      <c r="N37" s="83">
        <v>1.1000000000000001</v>
      </c>
      <c r="O37" s="82">
        <v>0.4</v>
      </c>
      <c r="P37" s="82">
        <v>0.6</v>
      </c>
      <c r="Q37" s="82">
        <v>2.1</v>
      </c>
      <c r="R37" s="83">
        <v>1.4</v>
      </c>
      <c r="S37" s="82">
        <v>0.5</v>
      </c>
      <c r="T37" s="82">
        <v>0.7</v>
      </c>
      <c r="U37" s="82">
        <v>2.9</v>
      </c>
    </row>
    <row r="38" spans="1:21" ht="15" thickBot="1" x14ac:dyDescent="0.4">
      <c r="A38" s="139" t="s">
        <v>1146</v>
      </c>
      <c r="B38" s="83">
        <v>4.0999999999999996</v>
      </c>
      <c r="C38" s="82">
        <v>1</v>
      </c>
      <c r="D38" s="82">
        <v>2.5</v>
      </c>
      <c r="E38" s="82">
        <v>6.6</v>
      </c>
      <c r="F38" s="83">
        <v>5.3</v>
      </c>
      <c r="G38" s="82">
        <v>1</v>
      </c>
      <c r="H38" s="82">
        <v>3.7</v>
      </c>
      <c r="I38" s="82">
        <v>7.5</v>
      </c>
      <c r="J38" s="83">
        <v>4.5</v>
      </c>
      <c r="K38" s="82">
        <v>0.8</v>
      </c>
      <c r="L38" s="82">
        <v>3.2</v>
      </c>
      <c r="M38" s="82">
        <v>6.5</v>
      </c>
      <c r="N38" s="83">
        <v>1.8</v>
      </c>
      <c r="O38" s="82">
        <v>0.5</v>
      </c>
      <c r="P38" s="82">
        <v>1</v>
      </c>
      <c r="Q38" s="82">
        <v>3.3</v>
      </c>
      <c r="R38" s="83">
        <v>2.6</v>
      </c>
      <c r="S38" s="82">
        <v>0.9</v>
      </c>
      <c r="T38" s="82">
        <v>1.4</v>
      </c>
      <c r="U38" s="82">
        <v>5</v>
      </c>
    </row>
    <row r="39" spans="1:21" ht="15" thickBot="1" x14ac:dyDescent="0.4">
      <c r="A39" s="139" t="s">
        <v>1147</v>
      </c>
      <c r="B39" s="83">
        <v>0.2</v>
      </c>
      <c r="C39" s="82">
        <v>0.2</v>
      </c>
      <c r="D39" s="82">
        <v>0.1</v>
      </c>
      <c r="E39" s="82">
        <v>1.1000000000000001</v>
      </c>
      <c r="F39" s="83">
        <v>0</v>
      </c>
      <c r="G39" s="82">
        <v>0</v>
      </c>
      <c r="H39" s="82">
        <v>0</v>
      </c>
      <c r="I39" s="82">
        <v>0.2</v>
      </c>
      <c r="J39" s="83">
        <v>0.1</v>
      </c>
      <c r="K39" s="82">
        <v>0.1</v>
      </c>
      <c r="L39" s="82">
        <v>0</v>
      </c>
      <c r="M39" s="82">
        <v>1</v>
      </c>
      <c r="N39" s="83">
        <v>0.1</v>
      </c>
      <c r="O39" s="82">
        <v>0.1</v>
      </c>
      <c r="P39" s="82">
        <v>0</v>
      </c>
      <c r="Q39" s="82">
        <v>0.3</v>
      </c>
      <c r="R39" s="83">
        <v>0.4</v>
      </c>
      <c r="S39" s="82">
        <v>0.4</v>
      </c>
      <c r="T39" s="82">
        <v>0.1</v>
      </c>
      <c r="U39" s="82">
        <v>2.2999999999999998</v>
      </c>
    </row>
    <row r="40" spans="1:21" ht="15" thickBot="1" x14ac:dyDescent="0.4">
      <c r="A40" s="139" t="s">
        <v>1148</v>
      </c>
      <c r="B40" s="83">
        <v>3.5</v>
      </c>
      <c r="C40" s="82">
        <v>0.7</v>
      </c>
      <c r="D40" s="82">
        <v>2.2999999999999998</v>
      </c>
      <c r="E40" s="82">
        <v>5.2</v>
      </c>
      <c r="F40" s="83">
        <v>3.1</v>
      </c>
      <c r="G40" s="82">
        <v>0.7</v>
      </c>
      <c r="H40" s="82">
        <v>2</v>
      </c>
      <c r="I40" s="82">
        <v>4.9000000000000004</v>
      </c>
      <c r="J40" s="83">
        <v>2.2000000000000002</v>
      </c>
      <c r="K40" s="82">
        <v>0.6</v>
      </c>
      <c r="L40" s="82">
        <v>1.3</v>
      </c>
      <c r="M40" s="82">
        <v>3.7</v>
      </c>
      <c r="N40" s="83">
        <v>0.5</v>
      </c>
      <c r="O40" s="82">
        <v>0.2</v>
      </c>
      <c r="P40" s="82">
        <v>0.2</v>
      </c>
      <c r="Q40" s="82">
        <v>1.2</v>
      </c>
      <c r="R40" s="83">
        <v>2.5</v>
      </c>
      <c r="S40" s="82">
        <v>1</v>
      </c>
      <c r="T40" s="82">
        <v>1.1000000000000001</v>
      </c>
      <c r="U40" s="82">
        <v>5.2</v>
      </c>
    </row>
    <row r="41" spans="1:21" ht="15" thickBot="1" x14ac:dyDescent="0.4">
      <c r="A41" s="139" t="s">
        <v>1149</v>
      </c>
      <c r="B41" s="83">
        <v>1.9</v>
      </c>
      <c r="C41" s="82">
        <v>0.5</v>
      </c>
      <c r="D41" s="82">
        <v>1.2</v>
      </c>
      <c r="E41" s="82">
        <v>3.2</v>
      </c>
      <c r="F41" s="83">
        <v>1.8</v>
      </c>
      <c r="G41" s="82">
        <v>0.5</v>
      </c>
      <c r="H41" s="82">
        <v>1</v>
      </c>
      <c r="I41" s="82">
        <v>3.2</v>
      </c>
      <c r="J41" s="83">
        <v>2.2000000000000002</v>
      </c>
      <c r="K41" s="82">
        <v>0.6</v>
      </c>
      <c r="L41" s="82">
        <v>1.3</v>
      </c>
      <c r="M41" s="82">
        <v>3.6</v>
      </c>
      <c r="N41" s="83">
        <v>2</v>
      </c>
      <c r="O41" s="82">
        <v>0.6</v>
      </c>
      <c r="P41" s="82">
        <v>1.1000000000000001</v>
      </c>
      <c r="Q41" s="82">
        <v>3.5</v>
      </c>
      <c r="R41" s="83">
        <v>2.6</v>
      </c>
      <c r="S41" s="82">
        <v>0.8</v>
      </c>
      <c r="T41" s="82">
        <v>1.4</v>
      </c>
      <c r="U41" s="82">
        <v>4.5999999999999996</v>
      </c>
    </row>
    <row r="42" spans="1:21" ht="15" thickBot="1" x14ac:dyDescent="0.4">
      <c r="A42" s="139" t="s">
        <v>1127</v>
      </c>
      <c r="B42" s="83">
        <v>7.3</v>
      </c>
      <c r="C42" s="82">
        <v>1.2</v>
      </c>
      <c r="D42" s="82">
        <v>5.2</v>
      </c>
      <c r="E42" s="82">
        <v>10.1</v>
      </c>
      <c r="F42" s="83">
        <v>5.4</v>
      </c>
      <c r="G42" s="82">
        <v>0.9</v>
      </c>
      <c r="H42" s="82">
        <v>3.8</v>
      </c>
      <c r="I42" s="82">
        <v>7.4</v>
      </c>
      <c r="J42" s="83">
        <v>3.2</v>
      </c>
      <c r="K42" s="82">
        <v>0.7</v>
      </c>
      <c r="L42" s="82">
        <v>2.1</v>
      </c>
      <c r="M42" s="82">
        <v>4.9000000000000004</v>
      </c>
      <c r="N42" s="83">
        <v>1.6</v>
      </c>
      <c r="O42" s="82">
        <v>0.5</v>
      </c>
      <c r="P42" s="82">
        <v>0.9</v>
      </c>
      <c r="Q42" s="82">
        <v>2.8</v>
      </c>
      <c r="R42" s="83">
        <v>1.8</v>
      </c>
      <c r="S42" s="82">
        <v>0.6</v>
      </c>
      <c r="T42" s="82">
        <v>0.9</v>
      </c>
      <c r="U42" s="82">
        <v>3.5</v>
      </c>
    </row>
    <row r="43" spans="1:21" ht="15" thickBot="1" x14ac:dyDescent="0.4">
      <c r="A43" s="139" t="s">
        <v>1150</v>
      </c>
      <c r="B43" s="83">
        <v>0.8</v>
      </c>
      <c r="C43" s="82">
        <v>0.3</v>
      </c>
      <c r="D43" s="82">
        <v>0.4</v>
      </c>
      <c r="E43" s="82">
        <v>1.5</v>
      </c>
      <c r="F43" s="83">
        <v>0.1</v>
      </c>
      <c r="G43" s="82">
        <v>0.1</v>
      </c>
      <c r="H43" s="82">
        <v>0</v>
      </c>
      <c r="I43" s="82">
        <v>0.4</v>
      </c>
      <c r="J43" s="83">
        <v>0.4</v>
      </c>
      <c r="K43" s="82">
        <v>0.3</v>
      </c>
      <c r="L43" s="82">
        <v>0.1</v>
      </c>
      <c r="M43" s="82">
        <v>1.5</v>
      </c>
      <c r="N43" s="83">
        <v>0.6</v>
      </c>
      <c r="O43" s="82">
        <v>0.2</v>
      </c>
      <c r="P43" s="82">
        <v>0.3</v>
      </c>
      <c r="Q43" s="82">
        <v>1.4</v>
      </c>
      <c r="R43" s="83">
        <v>0.8</v>
      </c>
      <c r="S43" s="82">
        <v>0.3</v>
      </c>
      <c r="T43" s="82">
        <v>0.4</v>
      </c>
      <c r="U43" s="82">
        <v>1.8</v>
      </c>
    </row>
    <row r="44" spans="1:21" ht="15" thickBot="1" x14ac:dyDescent="0.4">
      <c r="A44" s="139" t="s">
        <v>1151</v>
      </c>
      <c r="B44" s="83">
        <v>0.7</v>
      </c>
      <c r="C44" s="82">
        <v>0.4</v>
      </c>
      <c r="D44" s="82">
        <v>0.2</v>
      </c>
      <c r="E44" s="82">
        <v>2</v>
      </c>
      <c r="F44" s="83">
        <v>0.6</v>
      </c>
      <c r="G44" s="82">
        <v>0.2</v>
      </c>
      <c r="H44" s="82">
        <v>0.2</v>
      </c>
      <c r="I44" s="82">
        <v>1.3</v>
      </c>
      <c r="J44" s="83">
        <v>2</v>
      </c>
      <c r="K44" s="82">
        <v>0.6</v>
      </c>
      <c r="L44" s="82">
        <v>1.1000000000000001</v>
      </c>
      <c r="M44" s="82">
        <v>3.4</v>
      </c>
      <c r="N44" s="83">
        <v>0.8</v>
      </c>
      <c r="O44" s="82">
        <v>0.5</v>
      </c>
      <c r="P44" s="82">
        <v>0.2</v>
      </c>
      <c r="Q44" s="82">
        <v>2.9</v>
      </c>
      <c r="R44" s="83">
        <v>0.5</v>
      </c>
      <c r="S44" s="82">
        <v>0.3</v>
      </c>
      <c r="T44" s="82">
        <v>0.1</v>
      </c>
      <c r="U44" s="82">
        <v>1.7</v>
      </c>
    </row>
    <row r="45" spans="1:21" ht="15" thickBot="1" x14ac:dyDescent="0.4">
      <c r="A45" s="139" t="s">
        <v>1174</v>
      </c>
      <c r="B45" s="83">
        <v>0.9</v>
      </c>
      <c r="C45" s="82">
        <v>0.4</v>
      </c>
      <c r="D45" s="82">
        <v>0.4</v>
      </c>
      <c r="E45" s="82">
        <v>2</v>
      </c>
      <c r="F45" s="83">
        <v>0.9</v>
      </c>
      <c r="G45" s="82">
        <v>0.3</v>
      </c>
      <c r="H45" s="82">
        <v>0.5</v>
      </c>
      <c r="I45" s="82">
        <v>1.8</v>
      </c>
      <c r="J45" s="83">
        <v>1.5</v>
      </c>
      <c r="K45" s="82">
        <v>0.5</v>
      </c>
      <c r="L45" s="82">
        <v>0.8</v>
      </c>
      <c r="M45" s="82">
        <v>2.8</v>
      </c>
      <c r="N45" s="83">
        <v>1</v>
      </c>
      <c r="O45" s="82">
        <v>0.5</v>
      </c>
      <c r="P45" s="82">
        <v>0.4</v>
      </c>
      <c r="Q45" s="82">
        <v>2.4</v>
      </c>
      <c r="R45" s="83">
        <v>0.9</v>
      </c>
      <c r="S45" s="82">
        <v>0.3</v>
      </c>
      <c r="T45" s="82">
        <v>0.4</v>
      </c>
      <c r="U45" s="82">
        <v>1.7</v>
      </c>
    </row>
    <row r="46" spans="1:21" ht="15" thickBot="1" x14ac:dyDescent="0.4">
      <c r="A46" s="139" t="s">
        <v>1153</v>
      </c>
      <c r="B46" s="83">
        <v>1.4</v>
      </c>
      <c r="C46" s="82">
        <v>0.3</v>
      </c>
      <c r="D46" s="82">
        <v>0.8</v>
      </c>
      <c r="E46" s="82">
        <v>2.2999999999999998</v>
      </c>
      <c r="F46" s="83">
        <v>1.9</v>
      </c>
      <c r="G46" s="82">
        <v>0.5</v>
      </c>
      <c r="H46" s="82">
        <v>1.1000000000000001</v>
      </c>
      <c r="I46" s="82">
        <v>3.1</v>
      </c>
      <c r="J46" s="83">
        <v>2</v>
      </c>
      <c r="K46" s="82">
        <v>0.5</v>
      </c>
      <c r="L46" s="82">
        <v>1.2</v>
      </c>
      <c r="M46" s="82">
        <v>3.3</v>
      </c>
      <c r="N46" s="83">
        <v>1.4</v>
      </c>
      <c r="O46" s="82">
        <v>0.5</v>
      </c>
      <c r="P46" s="82">
        <v>0.7</v>
      </c>
      <c r="Q46" s="82">
        <v>2.7</v>
      </c>
      <c r="R46" s="83">
        <v>2.6</v>
      </c>
      <c r="S46" s="82">
        <v>0.8</v>
      </c>
      <c r="T46" s="82">
        <v>1.4</v>
      </c>
      <c r="U46" s="82">
        <v>4.7</v>
      </c>
    </row>
    <row r="47" spans="1:21" ht="15" thickBot="1" x14ac:dyDescent="0.4">
      <c r="A47" s="139" t="s">
        <v>1124</v>
      </c>
      <c r="B47" s="83">
        <v>0.7</v>
      </c>
      <c r="C47" s="82">
        <v>0.3</v>
      </c>
      <c r="D47" s="82">
        <v>0.3</v>
      </c>
      <c r="E47" s="82">
        <v>1.6</v>
      </c>
      <c r="F47" s="83">
        <v>1.3</v>
      </c>
      <c r="G47" s="82">
        <v>0.6</v>
      </c>
      <c r="H47" s="82">
        <v>0.6</v>
      </c>
      <c r="I47" s="82">
        <v>3.1</v>
      </c>
      <c r="J47" s="83">
        <v>0.7</v>
      </c>
      <c r="K47" s="82">
        <v>0.3</v>
      </c>
      <c r="L47" s="82">
        <v>0.2</v>
      </c>
      <c r="M47" s="82">
        <v>1.7</v>
      </c>
      <c r="N47" s="83">
        <v>0.8</v>
      </c>
      <c r="O47" s="82">
        <v>0.2</v>
      </c>
      <c r="P47" s="82">
        <v>0.4</v>
      </c>
      <c r="Q47" s="82">
        <v>1.4</v>
      </c>
      <c r="R47" s="83">
        <v>0.6</v>
      </c>
      <c r="S47" s="82">
        <v>0.3</v>
      </c>
      <c r="T47" s="82">
        <v>0.2</v>
      </c>
      <c r="U47" s="82">
        <v>1.4</v>
      </c>
    </row>
    <row r="48" spans="1:21" ht="15" thickBot="1" x14ac:dyDescent="0.4">
      <c r="A48" s="139" t="s">
        <v>1154</v>
      </c>
      <c r="B48" s="83">
        <v>0.9</v>
      </c>
      <c r="C48" s="82">
        <v>0.3</v>
      </c>
      <c r="D48" s="82">
        <v>0.4</v>
      </c>
      <c r="E48" s="82">
        <v>1.7</v>
      </c>
      <c r="F48" s="83">
        <v>0.4</v>
      </c>
      <c r="G48" s="82">
        <v>0.2</v>
      </c>
      <c r="H48" s="82">
        <v>0.1</v>
      </c>
      <c r="I48" s="82">
        <v>0.9</v>
      </c>
      <c r="J48" s="83">
        <v>0.8</v>
      </c>
      <c r="K48" s="82">
        <v>0.3</v>
      </c>
      <c r="L48" s="82">
        <v>0.4</v>
      </c>
      <c r="M48" s="82">
        <v>1.6</v>
      </c>
      <c r="N48" s="83">
        <v>0.2</v>
      </c>
      <c r="O48" s="82">
        <v>0.1</v>
      </c>
      <c r="P48" s="82">
        <v>0.1</v>
      </c>
      <c r="Q48" s="82">
        <v>0.5</v>
      </c>
      <c r="R48" s="83">
        <v>0.3</v>
      </c>
      <c r="S48" s="82">
        <v>0.2</v>
      </c>
      <c r="T48" s="82">
        <v>0.1</v>
      </c>
      <c r="U48" s="82">
        <v>0.9</v>
      </c>
    </row>
    <row r="49" spans="1:21" ht="15" thickBot="1" x14ac:dyDescent="0.4">
      <c r="A49" s="139" t="s">
        <v>1155</v>
      </c>
      <c r="B49" s="83">
        <v>0</v>
      </c>
      <c r="C49" s="82">
        <v>0</v>
      </c>
      <c r="D49" s="82">
        <v>0</v>
      </c>
      <c r="E49" s="82">
        <v>0</v>
      </c>
      <c r="F49" s="83">
        <v>0</v>
      </c>
      <c r="G49" s="82">
        <v>0</v>
      </c>
      <c r="H49" s="82">
        <v>0</v>
      </c>
      <c r="I49" s="82">
        <v>0</v>
      </c>
      <c r="J49" s="83">
        <v>0</v>
      </c>
      <c r="K49" s="82">
        <v>0</v>
      </c>
      <c r="L49" s="82">
        <v>0</v>
      </c>
      <c r="M49" s="82">
        <v>0</v>
      </c>
      <c r="N49" s="83">
        <v>0.1</v>
      </c>
      <c r="O49" s="82">
        <v>0.1</v>
      </c>
      <c r="P49" s="82">
        <v>0</v>
      </c>
      <c r="Q49" s="82">
        <v>0.5</v>
      </c>
      <c r="R49" s="83">
        <v>0.1</v>
      </c>
      <c r="S49" s="82">
        <v>0.1</v>
      </c>
      <c r="T49" s="82">
        <v>0</v>
      </c>
      <c r="U49" s="82">
        <v>0.9</v>
      </c>
    </row>
    <row r="50" spans="1:21" ht="15" thickBot="1" x14ac:dyDescent="0.4">
      <c r="A50" s="139" t="s">
        <v>1156</v>
      </c>
      <c r="B50" s="83">
        <v>39.700000000000003</v>
      </c>
      <c r="C50" s="82">
        <v>2.1</v>
      </c>
      <c r="D50" s="82">
        <v>35.6</v>
      </c>
      <c r="E50" s="82">
        <v>43.8</v>
      </c>
      <c r="F50" s="83">
        <v>34.299999999999997</v>
      </c>
      <c r="G50" s="82">
        <v>1.9</v>
      </c>
      <c r="H50" s="82">
        <v>30.7</v>
      </c>
      <c r="I50" s="82">
        <v>38.200000000000003</v>
      </c>
      <c r="J50" s="83">
        <v>35.4</v>
      </c>
      <c r="K50" s="82">
        <v>2</v>
      </c>
      <c r="L50" s="82">
        <v>31.7</v>
      </c>
      <c r="M50" s="82">
        <v>39.4</v>
      </c>
      <c r="N50" s="83">
        <v>39.9</v>
      </c>
      <c r="O50" s="82">
        <v>2.2999999999999998</v>
      </c>
      <c r="P50" s="82">
        <v>35.5</v>
      </c>
      <c r="Q50" s="82">
        <v>44.5</v>
      </c>
      <c r="R50" s="83">
        <v>36.200000000000003</v>
      </c>
      <c r="S50" s="82">
        <v>1.9</v>
      </c>
      <c r="T50" s="82">
        <v>32.5</v>
      </c>
      <c r="U50" s="82">
        <v>40.1</v>
      </c>
    </row>
    <row r="51" spans="1:21" ht="15" thickBot="1" x14ac:dyDescent="0.4">
      <c r="A51" s="139" t="s">
        <v>1157</v>
      </c>
      <c r="B51" s="83">
        <v>0.8</v>
      </c>
      <c r="C51" s="82">
        <v>0.3</v>
      </c>
      <c r="D51" s="82">
        <v>0.4</v>
      </c>
      <c r="E51" s="82">
        <v>1.8</v>
      </c>
      <c r="F51" s="83">
        <v>1.6</v>
      </c>
      <c r="G51" s="82">
        <v>0.5</v>
      </c>
      <c r="H51" s="82">
        <v>0.9</v>
      </c>
      <c r="I51" s="82">
        <v>3.1</v>
      </c>
      <c r="J51" s="83">
        <v>0.5</v>
      </c>
      <c r="K51" s="82">
        <v>0.3</v>
      </c>
      <c r="L51" s="82">
        <v>0.1</v>
      </c>
      <c r="M51" s="82">
        <v>1.5</v>
      </c>
      <c r="N51" s="83">
        <v>1.9</v>
      </c>
      <c r="O51" s="82">
        <v>0.7</v>
      </c>
      <c r="P51" s="82">
        <v>0.9</v>
      </c>
      <c r="Q51" s="82">
        <v>3.9</v>
      </c>
      <c r="R51" s="83">
        <v>1.1000000000000001</v>
      </c>
      <c r="S51" s="82">
        <v>0.4</v>
      </c>
      <c r="T51" s="82">
        <v>0.5</v>
      </c>
      <c r="U51" s="82">
        <v>2.4</v>
      </c>
    </row>
    <row r="52" spans="1:21" x14ac:dyDescent="0.35">
      <c r="A52" s="257" t="s">
        <v>1175</v>
      </c>
      <c r="B52" s="257"/>
      <c r="C52" s="257"/>
      <c r="D52" s="257"/>
      <c r="E52" s="257"/>
      <c r="F52" s="257"/>
      <c r="G52" s="257"/>
      <c r="H52" s="257"/>
      <c r="I52" s="257"/>
      <c r="J52" s="257"/>
      <c r="K52" s="257"/>
      <c r="L52" s="257"/>
      <c r="M52" s="257"/>
      <c r="N52" s="257"/>
      <c r="O52" s="257"/>
      <c r="P52" s="257"/>
      <c r="Q52" s="257"/>
      <c r="R52" s="257"/>
      <c r="S52" s="257"/>
      <c r="T52" s="257"/>
      <c r="U52" s="257"/>
    </row>
  </sheetData>
  <mergeCells count="10">
    <mergeCell ref="A27:U27"/>
    <mergeCell ref="A1:U1"/>
    <mergeCell ref="A52:U52"/>
    <mergeCell ref="A4:U4"/>
    <mergeCell ref="A2:A3"/>
    <mergeCell ref="B2:E2"/>
    <mergeCell ref="F2:I2"/>
    <mergeCell ref="J2:M2"/>
    <mergeCell ref="N2:Q2"/>
    <mergeCell ref="R2:U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K23" sqref="K23"/>
    </sheetView>
  </sheetViews>
  <sheetFormatPr defaultColWidth="11.453125" defaultRowHeight="14.5" x14ac:dyDescent="0.35"/>
  <cols>
    <col min="1" max="1" width="29.453125" customWidth="1"/>
  </cols>
  <sheetData>
    <row r="1" spans="1:6" x14ac:dyDescent="0.35">
      <c r="A1" s="173" t="s">
        <v>1185</v>
      </c>
      <c r="B1" s="173"/>
      <c r="C1" s="173"/>
      <c r="D1" s="173"/>
      <c r="E1" s="173"/>
    </row>
    <row r="2" spans="1:6" ht="15" thickBot="1" x14ac:dyDescent="0.4">
      <c r="A2" s="173"/>
      <c r="B2" s="173"/>
      <c r="C2" s="173"/>
      <c r="D2" s="173"/>
      <c r="E2" s="173"/>
    </row>
    <row r="3" spans="1:6" ht="15" thickBot="1" x14ac:dyDescent="0.4">
      <c r="A3" s="33" t="s">
        <v>1078</v>
      </c>
      <c r="B3" s="33" t="s">
        <v>89</v>
      </c>
      <c r="C3" s="33" t="s">
        <v>90</v>
      </c>
      <c r="D3" s="33" t="s">
        <v>91</v>
      </c>
      <c r="E3" s="33" t="s">
        <v>92</v>
      </c>
      <c r="F3" s="145"/>
    </row>
    <row r="4" spans="1:6" ht="15" thickBot="1" x14ac:dyDescent="0.4">
      <c r="A4" s="270" t="s">
        <v>1177</v>
      </c>
      <c r="B4" s="271"/>
      <c r="C4" s="271"/>
      <c r="D4" s="271"/>
      <c r="E4" s="272"/>
      <c r="F4" s="145"/>
    </row>
    <row r="5" spans="1:6" ht="15" thickBot="1" x14ac:dyDescent="0.4">
      <c r="A5" s="25" t="s">
        <v>1178</v>
      </c>
      <c r="B5" s="26">
        <v>1.7</v>
      </c>
      <c r="C5" s="26">
        <v>0.3</v>
      </c>
      <c r="D5" s="26">
        <v>1.2</v>
      </c>
      <c r="E5" s="26">
        <v>2.4</v>
      </c>
      <c r="F5" s="145"/>
    </row>
    <row r="6" spans="1:6" ht="15" thickBot="1" x14ac:dyDescent="0.4">
      <c r="A6" s="25" t="s">
        <v>1179</v>
      </c>
      <c r="B6" s="26">
        <v>2.5</v>
      </c>
      <c r="C6" s="26">
        <v>0.3</v>
      </c>
      <c r="D6" s="26">
        <v>1.9</v>
      </c>
      <c r="E6" s="26">
        <v>3.3</v>
      </c>
      <c r="F6" s="145"/>
    </row>
    <row r="7" spans="1:6" ht="15" thickBot="1" x14ac:dyDescent="0.4">
      <c r="A7" s="25" t="s">
        <v>1180</v>
      </c>
      <c r="B7" s="26">
        <v>12.6</v>
      </c>
      <c r="C7" s="26">
        <v>0.7</v>
      </c>
      <c r="D7" s="26">
        <v>11.2</v>
      </c>
      <c r="E7" s="26">
        <v>14.1</v>
      </c>
      <c r="F7" s="145"/>
    </row>
    <row r="8" spans="1:6" ht="15" thickBot="1" x14ac:dyDescent="0.4">
      <c r="A8" s="25" t="s">
        <v>1181</v>
      </c>
      <c r="B8" s="26">
        <v>20.3</v>
      </c>
      <c r="C8" s="26">
        <v>0.9</v>
      </c>
      <c r="D8" s="26">
        <v>18.7</v>
      </c>
      <c r="E8" s="26">
        <v>22.1</v>
      </c>
      <c r="F8" s="145"/>
    </row>
    <row r="9" spans="1:6" ht="15" thickBot="1" x14ac:dyDescent="0.4">
      <c r="A9" s="25" t="s">
        <v>1182</v>
      </c>
      <c r="B9" s="26">
        <v>62.9</v>
      </c>
      <c r="C9" s="26">
        <v>1.1000000000000001</v>
      </c>
      <c r="D9" s="26">
        <v>60.8</v>
      </c>
      <c r="E9" s="26">
        <v>64.900000000000006</v>
      </c>
      <c r="F9" s="145"/>
    </row>
    <row r="10" spans="1:6" ht="15" thickBot="1" x14ac:dyDescent="0.4">
      <c r="A10" s="270" t="s">
        <v>1183</v>
      </c>
      <c r="B10" s="271"/>
      <c r="C10" s="271"/>
      <c r="D10" s="271"/>
      <c r="E10" s="272"/>
      <c r="F10" s="145"/>
    </row>
    <row r="11" spans="1:6" ht="15" thickBot="1" x14ac:dyDescent="0.4">
      <c r="A11" s="25" t="s">
        <v>1178</v>
      </c>
      <c r="B11" s="26">
        <v>0.3</v>
      </c>
      <c r="C11" s="26">
        <v>0.1</v>
      </c>
      <c r="D11" s="26">
        <v>0.2</v>
      </c>
      <c r="E11" s="26">
        <v>0.5</v>
      </c>
      <c r="F11" s="145"/>
    </row>
    <row r="12" spans="1:6" ht="15" thickBot="1" x14ac:dyDescent="0.4">
      <c r="A12" s="25" t="s">
        <v>1179</v>
      </c>
      <c r="B12" s="26">
        <v>0.6</v>
      </c>
      <c r="C12" s="26">
        <v>0.1</v>
      </c>
      <c r="D12" s="26">
        <v>0.4</v>
      </c>
      <c r="E12" s="26">
        <v>0.9</v>
      </c>
      <c r="F12" s="145"/>
    </row>
    <row r="13" spans="1:6" ht="15" thickBot="1" x14ac:dyDescent="0.4">
      <c r="A13" s="25" t="s">
        <v>1180</v>
      </c>
      <c r="B13" s="26">
        <v>6.3</v>
      </c>
      <c r="C13" s="26">
        <v>0.5</v>
      </c>
      <c r="D13" s="26">
        <v>5.3</v>
      </c>
      <c r="E13" s="26">
        <v>7.3</v>
      </c>
      <c r="F13" s="145"/>
    </row>
    <row r="14" spans="1:6" ht="15" thickBot="1" x14ac:dyDescent="0.4">
      <c r="A14" s="25" t="s">
        <v>1181</v>
      </c>
      <c r="B14" s="26">
        <v>20.2</v>
      </c>
      <c r="C14" s="26">
        <v>0.9</v>
      </c>
      <c r="D14" s="26">
        <v>18.5</v>
      </c>
      <c r="E14" s="26">
        <v>22</v>
      </c>
      <c r="F14" s="145"/>
    </row>
    <row r="15" spans="1:6" ht="15" thickBot="1" x14ac:dyDescent="0.4">
      <c r="A15" s="25" t="s">
        <v>1182</v>
      </c>
      <c r="B15" s="26">
        <v>72.7</v>
      </c>
      <c r="C15" s="26">
        <v>1</v>
      </c>
      <c r="D15" s="26">
        <v>70.8</v>
      </c>
      <c r="E15" s="26">
        <v>74.599999999999994</v>
      </c>
      <c r="F15" s="145"/>
    </row>
    <row r="16" spans="1:6" x14ac:dyDescent="0.35">
      <c r="A16" s="273" t="s">
        <v>1184</v>
      </c>
      <c r="B16" s="274"/>
      <c r="C16" s="274"/>
      <c r="D16" s="274"/>
      <c r="E16" s="275"/>
      <c r="F16" s="145"/>
    </row>
    <row r="17" spans="1:6" ht="15" thickBot="1" x14ac:dyDescent="0.4">
      <c r="A17" s="276"/>
      <c r="B17" s="277"/>
      <c r="C17" s="277"/>
      <c r="D17" s="277"/>
      <c r="E17" s="278"/>
      <c r="F17" s="145"/>
    </row>
    <row r="18" spans="1:6" ht="15" thickBot="1" x14ac:dyDescent="0.4">
      <c r="A18" s="25" t="s">
        <v>1178</v>
      </c>
      <c r="B18" s="26">
        <v>1.4</v>
      </c>
      <c r="C18" s="26">
        <v>0.3</v>
      </c>
      <c r="D18" s="26">
        <v>1</v>
      </c>
      <c r="E18" s="26">
        <v>2</v>
      </c>
      <c r="F18" s="145"/>
    </row>
    <row r="19" spans="1:6" ht="15" thickBot="1" x14ac:dyDescent="0.4">
      <c r="A19" s="25" t="s">
        <v>1179</v>
      </c>
      <c r="B19" s="26">
        <v>2.7</v>
      </c>
      <c r="C19" s="26">
        <v>0.4</v>
      </c>
      <c r="D19" s="26">
        <v>2.1</v>
      </c>
      <c r="E19" s="26">
        <v>3.6</v>
      </c>
      <c r="F19" s="145"/>
    </row>
    <row r="20" spans="1:6" ht="15" thickBot="1" x14ac:dyDescent="0.4">
      <c r="A20" s="25" t="s">
        <v>1180</v>
      </c>
      <c r="B20" s="26">
        <v>9.1999999999999993</v>
      </c>
      <c r="C20" s="26">
        <v>0.6</v>
      </c>
      <c r="D20" s="26">
        <v>8.1999999999999993</v>
      </c>
      <c r="E20" s="26">
        <v>10.4</v>
      </c>
      <c r="F20" s="145"/>
    </row>
    <row r="21" spans="1:6" ht="15" thickBot="1" x14ac:dyDescent="0.4">
      <c r="A21" s="25" t="s">
        <v>1181</v>
      </c>
      <c r="B21" s="26">
        <v>17.3</v>
      </c>
      <c r="C21" s="26">
        <v>0.8</v>
      </c>
      <c r="D21" s="26">
        <v>15.8</v>
      </c>
      <c r="E21" s="26">
        <v>18.899999999999999</v>
      </c>
      <c r="F21" s="145"/>
    </row>
    <row r="22" spans="1:6" ht="15" thickBot="1" x14ac:dyDescent="0.4">
      <c r="A22" s="25" t="s">
        <v>1182</v>
      </c>
      <c r="B22" s="26">
        <v>69.3</v>
      </c>
      <c r="C22" s="26">
        <v>1</v>
      </c>
      <c r="D22" s="26">
        <v>67.400000000000006</v>
      </c>
      <c r="E22" s="26">
        <v>71.2</v>
      </c>
      <c r="F22" s="145"/>
    </row>
    <row r="23" spans="1:6" ht="15" thickBot="1" x14ac:dyDescent="0.4">
      <c r="A23" s="60" t="s">
        <v>1078</v>
      </c>
      <c r="B23" s="43" t="s">
        <v>168</v>
      </c>
      <c r="C23" s="43" t="s">
        <v>90</v>
      </c>
      <c r="D23" s="43" t="s">
        <v>91</v>
      </c>
      <c r="E23" s="43" t="s">
        <v>92</v>
      </c>
      <c r="F23" s="145"/>
    </row>
    <row r="24" spans="1:6" ht="23.5" thickBot="1" x14ac:dyDescent="0.4">
      <c r="A24" s="77" t="s">
        <v>1177</v>
      </c>
      <c r="B24" s="26">
        <v>4.4000000000000004</v>
      </c>
      <c r="C24" s="26">
        <v>0</v>
      </c>
      <c r="D24" s="26">
        <v>4.4000000000000004</v>
      </c>
      <c r="E24" s="26">
        <v>4.4000000000000004</v>
      </c>
      <c r="F24" s="145"/>
    </row>
    <row r="25" spans="1:6" ht="23.5" thickBot="1" x14ac:dyDescent="0.4">
      <c r="A25" s="77" t="s">
        <v>1183</v>
      </c>
      <c r="B25" s="26">
        <v>4.5999999999999996</v>
      </c>
      <c r="C25" s="26">
        <v>0</v>
      </c>
      <c r="D25" s="26">
        <v>4.5999999999999996</v>
      </c>
      <c r="E25" s="26">
        <v>4.7</v>
      </c>
      <c r="F25" s="145"/>
    </row>
    <row r="26" spans="1:6" ht="35" thickBot="1" x14ac:dyDescent="0.4">
      <c r="A26" s="77" t="s">
        <v>1184</v>
      </c>
      <c r="B26" s="26">
        <v>4.5</v>
      </c>
      <c r="C26" s="26">
        <v>0</v>
      </c>
      <c r="D26" s="26">
        <v>4.5</v>
      </c>
      <c r="E26" s="26">
        <v>4.5</v>
      </c>
      <c r="F26" s="145"/>
    </row>
    <row r="27" spans="1:6" x14ac:dyDescent="0.35">
      <c r="A27" s="190" t="s">
        <v>1186</v>
      </c>
      <c r="B27" s="190"/>
      <c r="C27" s="190"/>
      <c r="D27" s="190"/>
      <c r="E27" s="190"/>
    </row>
    <row r="28" spans="1:6" x14ac:dyDescent="0.35">
      <c r="A28" s="191"/>
      <c r="B28" s="191"/>
      <c r="C28" s="191"/>
      <c r="D28" s="191"/>
      <c r="E28" s="191"/>
    </row>
    <row r="29" spans="1:6" x14ac:dyDescent="0.35">
      <c r="A29" s="191"/>
      <c r="B29" s="191"/>
      <c r="C29" s="191"/>
      <c r="D29" s="191"/>
      <c r="E29" s="191"/>
    </row>
    <row r="30" spans="1:6" x14ac:dyDescent="0.35">
      <c r="A30" s="191"/>
      <c r="B30" s="191"/>
      <c r="C30" s="191"/>
      <c r="D30" s="191"/>
      <c r="E30" s="191"/>
    </row>
  </sheetData>
  <mergeCells count="5">
    <mergeCell ref="A4:E4"/>
    <mergeCell ref="A10:E10"/>
    <mergeCell ref="A16:E17"/>
    <mergeCell ref="A1:E2"/>
    <mergeCell ref="A27:E3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A6" sqref="A1:A1048576"/>
    </sheetView>
  </sheetViews>
  <sheetFormatPr defaultColWidth="11.453125" defaultRowHeight="14.5" x14ac:dyDescent="0.35"/>
  <cols>
    <col min="1" max="1" width="32.7265625" customWidth="1"/>
  </cols>
  <sheetData>
    <row r="1" spans="1:17" ht="15" thickBot="1" x14ac:dyDescent="0.4">
      <c r="A1" s="279" t="s">
        <v>1187</v>
      </c>
      <c r="B1" s="279"/>
      <c r="C1" s="279"/>
      <c r="D1" s="279"/>
      <c r="E1" s="279"/>
      <c r="F1" s="279"/>
      <c r="G1" s="279"/>
      <c r="H1" s="279"/>
      <c r="I1" s="279"/>
      <c r="J1" s="279"/>
      <c r="K1" s="279"/>
      <c r="L1" s="279"/>
      <c r="M1" s="279"/>
      <c r="N1" s="279"/>
      <c r="O1" s="279"/>
      <c r="P1" s="279"/>
      <c r="Q1" s="279"/>
    </row>
    <row r="2" spans="1:17" ht="15" thickBot="1" x14ac:dyDescent="0.4">
      <c r="A2" s="182" t="s">
        <v>1078</v>
      </c>
      <c r="B2" s="184" t="s">
        <v>425</v>
      </c>
      <c r="C2" s="185"/>
      <c r="D2" s="185"/>
      <c r="E2" s="185"/>
      <c r="F2" s="185"/>
      <c r="G2" s="185"/>
      <c r="H2" s="185"/>
      <c r="I2" s="185"/>
      <c r="J2" s="185"/>
      <c r="K2" s="185"/>
      <c r="L2" s="185"/>
      <c r="M2" s="185"/>
      <c r="N2" s="185"/>
      <c r="O2" s="185"/>
      <c r="P2" s="185"/>
      <c r="Q2" s="186"/>
    </row>
    <row r="3" spans="1:17" ht="15" thickBot="1" x14ac:dyDescent="0.4">
      <c r="A3" s="280"/>
      <c r="B3" s="194" t="s">
        <v>208</v>
      </c>
      <c r="C3" s="194"/>
      <c r="D3" s="194"/>
      <c r="E3" s="194"/>
      <c r="F3" s="194" t="s">
        <v>209</v>
      </c>
      <c r="G3" s="194"/>
      <c r="H3" s="194"/>
      <c r="I3" s="194"/>
      <c r="J3" s="194" t="s">
        <v>210</v>
      </c>
      <c r="K3" s="194"/>
      <c r="L3" s="194"/>
      <c r="M3" s="194"/>
      <c r="N3" s="194" t="s">
        <v>211</v>
      </c>
      <c r="O3" s="194"/>
      <c r="P3" s="194"/>
      <c r="Q3" s="194"/>
    </row>
    <row r="4" spans="1:17" ht="15" thickBot="1" x14ac:dyDescent="0.4">
      <c r="A4" s="183"/>
      <c r="B4" s="33" t="s">
        <v>89</v>
      </c>
      <c r="C4" s="33" t="s">
        <v>90</v>
      </c>
      <c r="D4" s="33" t="s">
        <v>91</v>
      </c>
      <c r="E4" s="33" t="s">
        <v>92</v>
      </c>
      <c r="F4" s="33" t="s">
        <v>89</v>
      </c>
      <c r="G4" s="33" t="s">
        <v>90</v>
      </c>
      <c r="H4" s="33" t="s">
        <v>91</v>
      </c>
      <c r="I4" s="33" t="s">
        <v>92</v>
      </c>
      <c r="J4" s="33" t="s">
        <v>89</v>
      </c>
      <c r="K4" s="33" t="s">
        <v>90</v>
      </c>
      <c r="L4" s="33" t="s">
        <v>91</v>
      </c>
      <c r="M4" s="33" t="s">
        <v>92</v>
      </c>
      <c r="N4" s="33" t="s">
        <v>89</v>
      </c>
      <c r="O4" s="33" t="s">
        <v>90</v>
      </c>
      <c r="P4" s="33" t="s">
        <v>91</v>
      </c>
      <c r="Q4" s="33" t="s">
        <v>92</v>
      </c>
    </row>
    <row r="5" spans="1:17" ht="15" thickBot="1" x14ac:dyDescent="0.4">
      <c r="A5" s="270" t="s">
        <v>1177</v>
      </c>
      <c r="B5" s="271"/>
      <c r="C5" s="271"/>
      <c r="D5" s="271"/>
      <c r="E5" s="271"/>
      <c r="F5" s="271"/>
      <c r="G5" s="271"/>
      <c r="H5" s="271"/>
      <c r="I5" s="271"/>
      <c r="J5" s="271"/>
      <c r="K5" s="271"/>
      <c r="L5" s="271"/>
      <c r="M5" s="271"/>
      <c r="N5" s="271"/>
      <c r="O5" s="271"/>
      <c r="P5" s="271"/>
      <c r="Q5" s="272"/>
    </row>
    <row r="6" spans="1:17" ht="15" thickBot="1" x14ac:dyDescent="0.4">
      <c r="A6" s="25" t="s">
        <v>1178</v>
      </c>
      <c r="B6" s="26">
        <v>2.4</v>
      </c>
      <c r="C6" s="26">
        <v>0.7</v>
      </c>
      <c r="D6" s="26">
        <v>1.4</v>
      </c>
      <c r="E6" s="26">
        <v>4.2</v>
      </c>
      <c r="F6" s="26">
        <v>1.1000000000000001</v>
      </c>
      <c r="G6" s="26">
        <v>0.4</v>
      </c>
      <c r="H6" s="26">
        <v>0.6</v>
      </c>
      <c r="I6" s="26">
        <v>2.2000000000000002</v>
      </c>
      <c r="J6" s="26">
        <v>1.1000000000000001</v>
      </c>
      <c r="K6" s="26">
        <v>0.3</v>
      </c>
      <c r="L6" s="26">
        <v>0.6</v>
      </c>
      <c r="M6" s="26">
        <v>1.9</v>
      </c>
      <c r="N6" s="26">
        <v>1.8</v>
      </c>
      <c r="O6" s="26">
        <v>0.7</v>
      </c>
      <c r="P6" s="26">
        <v>0.9</v>
      </c>
      <c r="Q6" s="26">
        <v>3.8</v>
      </c>
    </row>
    <row r="7" spans="1:17" ht="15" thickBot="1" x14ac:dyDescent="0.4">
      <c r="A7" s="25" t="s">
        <v>1179</v>
      </c>
      <c r="B7" s="26">
        <v>3</v>
      </c>
      <c r="C7" s="26">
        <v>0.8</v>
      </c>
      <c r="D7" s="26">
        <v>1.8</v>
      </c>
      <c r="E7" s="26">
        <v>4.9000000000000004</v>
      </c>
      <c r="F7" s="26">
        <v>3.1</v>
      </c>
      <c r="G7" s="26">
        <v>0.8</v>
      </c>
      <c r="H7" s="26">
        <v>1.9</v>
      </c>
      <c r="I7" s="26">
        <v>5</v>
      </c>
      <c r="J7" s="26">
        <v>1.7</v>
      </c>
      <c r="K7" s="26">
        <v>0.4</v>
      </c>
      <c r="L7" s="26">
        <v>1</v>
      </c>
      <c r="M7" s="26">
        <v>2.7</v>
      </c>
      <c r="N7" s="26">
        <v>2.2000000000000002</v>
      </c>
      <c r="O7" s="26">
        <v>0.6</v>
      </c>
      <c r="P7" s="26">
        <v>1.3</v>
      </c>
      <c r="Q7" s="26">
        <v>3.8</v>
      </c>
    </row>
    <row r="8" spans="1:17" ht="15" thickBot="1" x14ac:dyDescent="0.4">
      <c r="A8" s="25" t="s">
        <v>1180</v>
      </c>
      <c r="B8" s="26">
        <v>15.6</v>
      </c>
      <c r="C8" s="26">
        <v>1.3</v>
      </c>
      <c r="D8" s="26">
        <v>13.2</v>
      </c>
      <c r="E8" s="26">
        <v>18.399999999999999</v>
      </c>
      <c r="F8" s="26">
        <v>13.3</v>
      </c>
      <c r="G8" s="26">
        <v>1.7</v>
      </c>
      <c r="H8" s="26">
        <v>10.3</v>
      </c>
      <c r="I8" s="26">
        <v>16.899999999999999</v>
      </c>
      <c r="J8" s="26">
        <v>9</v>
      </c>
      <c r="K8" s="26">
        <v>1.3</v>
      </c>
      <c r="L8" s="26">
        <v>6.8</v>
      </c>
      <c r="M8" s="26">
        <v>12</v>
      </c>
      <c r="N8" s="26">
        <v>11</v>
      </c>
      <c r="O8" s="26">
        <v>1.5</v>
      </c>
      <c r="P8" s="26">
        <v>8.4</v>
      </c>
      <c r="Q8" s="26">
        <v>14.4</v>
      </c>
    </row>
    <row r="9" spans="1:17" ht="15" thickBot="1" x14ac:dyDescent="0.4">
      <c r="A9" s="25" t="s">
        <v>1181</v>
      </c>
      <c r="B9" s="26">
        <v>21.9</v>
      </c>
      <c r="C9" s="26">
        <v>1.6</v>
      </c>
      <c r="D9" s="26">
        <v>19</v>
      </c>
      <c r="E9" s="26">
        <v>25.1</v>
      </c>
      <c r="F9" s="26">
        <v>20.399999999999999</v>
      </c>
      <c r="G9" s="26">
        <v>1.8</v>
      </c>
      <c r="H9" s="26">
        <v>17.2</v>
      </c>
      <c r="I9" s="26">
        <v>24.1</v>
      </c>
      <c r="J9" s="26">
        <v>21.5</v>
      </c>
      <c r="K9" s="26">
        <v>1.9</v>
      </c>
      <c r="L9" s="26">
        <v>17.899999999999999</v>
      </c>
      <c r="M9" s="26">
        <v>25.5</v>
      </c>
      <c r="N9" s="26">
        <v>16.899999999999999</v>
      </c>
      <c r="O9" s="26">
        <v>1.8</v>
      </c>
      <c r="P9" s="26">
        <v>13.7</v>
      </c>
      <c r="Q9" s="26">
        <v>20.6</v>
      </c>
    </row>
    <row r="10" spans="1:17" ht="15" thickBot="1" x14ac:dyDescent="0.4">
      <c r="A10" s="25" t="s">
        <v>1182</v>
      </c>
      <c r="B10" s="26">
        <v>57.1</v>
      </c>
      <c r="C10" s="26">
        <v>1.9</v>
      </c>
      <c r="D10" s="26">
        <v>53.3</v>
      </c>
      <c r="E10" s="26">
        <v>60.8</v>
      </c>
      <c r="F10" s="26">
        <v>62.1</v>
      </c>
      <c r="G10" s="26">
        <v>2.2000000000000002</v>
      </c>
      <c r="H10" s="26">
        <v>57.8</v>
      </c>
      <c r="I10" s="26">
        <v>66.3</v>
      </c>
      <c r="J10" s="26">
        <v>66.7</v>
      </c>
      <c r="K10" s="26">
        <v>2.2000000000000002</v>
      </c>
      <c r="L10" s="26">
        <v>62.4</v>
      </c>
      <c r="M10" s="26">
        <v>70.8</v>
      </c>
      <c r="N10" s="26">
        <v>68.099999999999994</v>
      </c>
      <c r="O10" s="26">
        <v>2.2000000000000002</v>
      </c>
      <c r="P10" s="26">
        <v>63.6</v>
      </c>
      <c r="Q10" s="26">
        <v>72.2</v>
      </c>
    </row>
    <row r="11" spans="1:17" ht="15" thickBot="1" x14ac:dyDescent="0.4">
      <c r="A11" s="270" t="s">
        <v>1183</v>
      </c>
      <c r="B11" s="271"/>
      <c r="C11" s="271"/>
      <c r="D11" s="271"/>
      <c r="E11" s="271"/>
      <c r="F11" s="271"/>
      <c r="G11" s="271"/>
      <c r="H11" s="271"/>
      <c r="I11" s="271"/>
      <c r="J11" s="271"/>
      <c r="K11" s="271"/>
      <c r="L11" s="271"/>
      <c r="M11" s="271"/>
      <c r="N11" s="271"/>
      <c r="O11" s="271"/>
      <c r="P11" s="271"/>
      <c r="Q11" s="272"/>
    </row>
    <row r="12" spans="1:17" ht="15" thickBot="1" x14ac:dyDescent="0.4">
      <c r="A12" s="25" t="s">
        <v>1178</v>
      </c>
      <c r="B12" s="26">
        <v>0.2</v>
      </c>
      <c r="C12" s="26">
        <v>0.1</v>
      </c>
      <c r="D12" s="26">
        <v>0.1</v>
      </c>
      <c r="E12" s="26">
        <v>0.6</v>
      </c>
      <c r="F12" s="26">
        <v>0.1</v>
      </c>
      <c r="G12" s="26">
        <v>0.1</v>
      </c>
      <c r="H12" s="26">
        <v>0</v>
      </c>
      <c r="I12" s="26">
        <v>0.8</v>
      </c>
      <c r="J12" s="26">
        <v>0.3</v>
      </c>
      <c r="K12" s="26">
        <v>0.2</v>
      </c>
      <c r="L12" s="26">
        <v>0.1</v>
      </c>
      <c r="M12" s="26">
        <v>0.8</v>
      </c>
      <c r="N12" s="26">
        <v>0.5</v>
      </c>
      <c r="O12" s="26">
        <v>0.2</v>
      </c>
      <c r="P12" s="26">
        <v>0.2</v>
      </c>
      <c r="Q12" s="26">
        <v>1.2</v>
      </c>
    </row>
    <row r="13" spans="1:17" ht="15" thickBot="1" x14ac:dyDescent="0.4">
      <c r="A13" s="25" t="s">
        <v>1179</v>
      </c>
      <c r="B13" s="26">
        <v>0.4</v>
      </c>
      <c r="C13" s="26">
        <v>0.2</v>
      </c>
      <c r="D13" s="26">
        <v>0.2</v>
      </c>
      <c r="E13" s="26">
        <v>0.9</v>
      </c>
      <c r="F13" s="26">
        <v>0.3</v>
      </c>
      <c r="G13" s="26">
        <v>0.1</v>
      </c>
      <c r="H13" s="26">
        <v>0.2</v>
      </c>
      <c r="I13" s="26">
        <v>0.8</v>
      </c>
      <c r="J13" s="26">
        <v>0.8</v>
      </c>
      <c r="K13" s="26">
        <v>0.4</v>
      </c>
      <c r="L13" s="26">
        <v>0.3</v>
      </c>
      <c r="M13" s="26">
        <v>2.2000000000000002</v>
      </c>
      <c r="N13" s="26">
        <v>0.8</v>
      </c>
      <c r="O13" s="26">
        <v>0.3</v>
      </c>
      <c r="P13" s="26">
        <v>0.5</v>
      </c>
      <c r="Q13" s="26">
        <v>1.6</v>
      </c>
    </row>
    <row r="14" spans="1:17" ht="15" thickBot="1" x14ac:dyDescent="0.4">
      <c r="A14" s="25" t="s">
        <v>1180</v>
      </c>
      <c r="B14" s="26">
        <v>4.9000000000000004</v>
      </c>
      <c r="C14" s="26">
        <v>0.9</v>
      </c>
      <c r="D14" s="26">
        <v>3.4</v>
      </c>
      <c r="E14" s="26">
        <v>7</v>
      </c>
      <c r="F14" s="26">
        <v>5.2</v>
      </c>
      <c r="G14" s="26">
        <v>0.9</v>
      </c>
      <c r="H14" s="26">
        <v>3.6</v>
      </c>
      <c r="I14" s="26">
        <v>7.4</v>
      </c>
      <c r="J14" s="26">
        <v>5.4</v>
      </c>
      <c r="K14" s="26">
        <v>1</v>
      </c>
      <c r="L14" s="26">
        <v>3.8</v>
      </c>
      <c r="M14" s="26">
        <v>7.7</v>
      </c>
      <c r="N14" s="26">
        <v>10.1</v>
      </c>
      <c r="O14" s="26">
        <v>1.3</v>
      </c>
      <c r="P14" s="26">
        <v>7.8</v>
      </c>
      <c r="Q14" s="26">
        <v>12.9</v>
      </c>
    </row>
    <row r="15" spans="1:17" ht="15" thickBot="1" x14ac:dyDescent="0.4">
      <c r="A15" s="25" t="s">
        <v>1181</v>
      </c>
      <c r="B15" s="26">
        <v>20.399999999999999</v>
      </c>
      <c r="C15" s="26">
        <v>1.5</v>
      </c>
      <c r="D15" s="26">
        <v>17.5</v>
      </c>
      <c r="E15" s="26">
        <v>23.5</v>
      </c>
      <c r="F15" s="26">
        <v>18.5</v>
      </c>
      <c r="G15" s="26">
        <v>1.7</v>
      </c>
      <c r="H15" s="26">
        <v>15.5</v>
      </c>
      <c r="I15" s="26">
        <v>22</v>
      </c>
      <c r="J15" s="26">
        <v>21.6</v>
      </c>
      <c r="K15" s="26">
        <v>2</v>
      </c>
      <c r="L15" s="26">
        <v>18</v>
      </c>
      <c r="M15" s="26">
        <v>25.7</v>
      </c>
      <c r="N15" s="26">
        <v>20.3</v>
      </c>
      <c r="O15" s="26">
        <v>2</v>
      </c>
      <c r="P15" s="26">
        <v>16.8</v>
      </c>
      <c r="Q15" s="26">
        <v>24.4</v>
      </c>
    </row>
    <row r="16" spans="1:17" ht="15" thickBot="1" x14ac:dyDescent="0.4">
      <c r="A16" s="25" t="s">
        <v>1182</v>
      </c>
      <c r="B16" s="26">
        <v>74.099999999999994</v>
      </c>
      <c r="C16" s="26">
        <v>1.7</v>
      </c>
      <c r="D16" s="26">
        <v>70.7</v>
      </c>
      <c r="E16" s="26">
        <v>77.3</v>
      </c>
      <c r="F16" s="26">
        <v>75.8</v>
      </c>
      <c r="G16" s="26">
        <v>1.8</v>
      </c>
      <c r="H16" s="26">
        <v>72.099999999999994</v>
      </c>
      <c r="I16" s="26">
        <v>79.2</v>
      </c>
      <c r="J16" s="26">
        <v>71.900000000000006</v>
      </c>
      <c r="K16" s="26">
        <v>2.1</v>
      </c>
      <c r="L16" s="26">
        <v>67.5</v>
      </c>
      <c r="M16" s="26">
        <v>75.8</v>
      </c>
      <c r="N16" s="26">
        <v>68.3</v>
      </c>
      <c r="O16" s="26">
        <v>2.2000000000000002</v>
      </c>
      <c r="P16" s="26">
        <v>63.9</v>
      </c>
      <c r="Q16" s="26">
        <v>72.400000000000006</v>
      </c>
    </row>
    <row r="17" spans="1:17" ht="15" thickBot="1" x14ac:dyDescent="0.4">
      <c r="A17" s="270" t="s">
        <v>1184</v>
      </c>
      <c r="B17" s="271"/>
      <c r="C17" s="271"/>
      <c r="D17" s="271"/>
      <c r="E17" s="271"/>
      <c r="F17" s="271"/>
      <c r="G17" s="271"/>
      <c r="H17" s="271"/>
      <c r="I17" s="271"/>
      <c r="J17" s="271"/>
      <c r="K17" s="271"/>
      <c r="L17" s="271"/>
      <c r="M17" s="271"/>
      <c r="N17" s="271"/>
      <c r="O17" s="271"/>
      <c r="P17" s="271"/>
      <c r="Q17" s="272"/>
    </row>
    <row r="18" spans="1:17" ht="15" thickBot="1" x14ac:dyDescent="0.4">
      <c r="A18" s="25" t="s">
        <v>1178</v>
      </c>
      <c r="B18" s="26">
        <v>1</v>
      </c>
      <c r="C18" s="26">
        <v>0.3</v>
      </c>
      <c r="D18" s="26">
        <v>0.5</v>
      </c>
      <c r="E18" s="26">
        <v>1.7</v>
      </c>
      <c r="F18" s="26">
        <v>1.3</v>
      </c>
      <c r="G18" s="26">
        <v>0.4</v>
      </c>
      <c r="H18" s="26">
        <v>0.8</v>
      </c>
      <c r="I18" s="26">
        <v>2.2999999999999998</v>
      </c>
      <c r="J18" s="26">
        <v>0.8</v>
      </c>
      <c r="K18" s="26">
        <v>0.3</v>
      </c>
      <c r="L18" s="26">
        <v>0.4</v>
      </c>
      <c r="M18" s="26">
        <v>1.6</v>
      </c>
      <c r="N18" s="26">
        <v>2.6</v>
      </c>
      <c r="O18" s="26">
        <v>1</v>
      </c>
      <c r="P18" s="26">
        <v>1.3</v>
      </c>
      <c r="Q18" s="26">
        <v>5.3</v>
      </c>
    </row>
    <row r="19" spans="1:17" ht="15" thickBot="1" x14ac:dyDescent="0.4">
      <c r="A19" s="25" t="s">
        <v>1179</v>
      </c>
      <c r="B19" s="26">
        <v>1.5</v>
      </c>
      <c r="C19" s="26">
        <v>0.3</v>
      </c>
      <c r="D19" s="26">
        <v>1</v>
      </c>
      <c r="E19" s="26">
        <v>2.2000000000000002</v>
      </c>
      <c r="F19" s="26">
        <v>3.1</v>
      </c>
      <c r="G19" s="26">
        <v>0.9</v>
      </c>
      <c r="H19" s="26">
        <v>1.7</v>
      </c>
      <c r="I19" s="26">
        <v>5.6</v>
      </c>
      <c r="J19" s="26">
        <v>2.7</v>
      </c>
      <c r="K19" s="26">
        <v>0.7</v>
      </c>
      <c r="L19" s="26">
        <v>1.6</v>
      </c>
      <c r="M19" s="26">
        <v>4.4000000000000004</v>
      </c>
      <c r="N19" s="26">
        <v>4.0999999999999996</v>
      </c>
      <c r="O19" s="26">
        <v>1.1000000000000001</v>
      </c>
      <c r="P19" s="26">
        <v>2.5</v>
      </c>
      <c r="Q19" s="26">
        <v>6.8</v>
      </c>
    </row>
    <row r="20" spans="1:17" ht="15" thickBot="1" x14ac:dyDescent="0.4">
      <c r="A20" s="25" t="s">
        <v>1180</v>
      </c>
      <c r="B20" s="26">
        <v>10.1</v>
      </c>
      <c r="C20" s="26">
        <v>1.1000000000000001</v>
      </c>
      <c r="D20" s="26">
        <v>8.1999999999999993</v>
      </c>
      <c r="E20" s="26">
        <v>12.4</v>
      </c>
      <c r="F20" s="26">
        <v>8.4</v>
      </c>
      <c r="G20" s="26">
        <v>1</v>
      </c>
      <c r="H20" s="26">
        <v>6.6</v>
      </c>
      <c r="I20" s="26">
        <v>10.5</v>
      </c>
      <c r="J20" s="26">
        <v>10</v>
      </c>
      <c r="K20" s="26">
        <v>1.3</v>
      </c>
      <c r="L20" s="26">
        <v>7.6</v>
      </c>
      <c r="M20" s="26">
        <v>12.9</v>
      </c>
      <c r="N20" s="26">
        <v>8.1999999999999993</v>
      </c>
      <c r="O20" s="26">
        <v>1.2</v>
      </c>
      <c r="P20" s="26">
        <v>6.1</v>
      </c>
      <c r="Q20" s="26">
        <v>10.9</v>
      </c>
    </row>
    <row r="21" spans="1:17" ht="15" thickBot="1" x14ac:dyDescent="0.4">
      <c r="A21" s="25" t="s">
        <v>1181</v>
      </c>
      <c r="B21" s="26">
        <v>18.3</v>
      </c>
      <c r="C21" s="26">
        <v>1.4</v>
      </c>
      <c r="D21" s="26">
        <v>15.7</v>
      </c>
      <c r="E21" s="26">
        <v>21.1</v>
      </c>
      <c r="F21" s="26">
        <v>19.2</v>
      </c>
      <c r="G21" s="26">
        <v>1.8</v>
      </c>
      <c r="H21" s="26">
        <v>15.9</v>
      </c>
      <c r="I21" s="26">
        <v>22.9</v>
      </c>
      <c r="J21" s="26">
        <v>16.899999999999999</v>
      </c>
      <c r="K21" s="26">
        <v>1.7</v>
      </c>
      <c r="L21" s="26">
        <v>13.8</v>
      </c>
      <c r="M21" s="26">
        <v>20.399999999999999</v>
      </c>
      <c r="N21" s="26">
        <v>14.5</v>
      </c>
      <c r="O21" s="26">
        <v>1.6</v>
      </c>
      <c r="P21" s="26">
        <v>11.7</v>
      </c>
      <c r="Q21" s="26">
        <v>17.8</v>
      </c>
    </row>
    <row r="22" spans="1:17" ht="15" thickBot="1" x14ac:dyDescent="0.4">
      <c r="A22" s="25" t="s">
        <v>1182</v>
      </c>
      <c r="B22" s="26">
        <v>69.099999999999994</v>
      </c>
      <c r="C22" s="26">
        <v>1.7</v>
      </c>
      <c r="D22" s="26">
        <v>65.7</v>
      </c>
      <c r="E22" s="26">
        <v>72.400000000000006</v>
      </c>
      <c r="F22" s="26">
        <v>68</v>
      </c>
      <c r="G22" s="26">
        <v>2.1</v>
      </c>
      <c r="H22" s="26">
        <v>63.9</v>
      </c>
      <c r="I22" s="26">
        <v>71.900000000000006</v>
      </c>
      <c r="J22" s="26">
        <v>69.8</v>
      </c>
      <c r="K22" s="26">
        <v>2.1</v>
      </c>
      <c r="L22" s="26">
        <v>65.599999999999994</v>
      </c>
      <c r="M22" s="26">
        <v>73.599999999999994</v>
      </c>
      <c r="N22" s="26">
        <v>70.599999999999994</v>
      </c>
      <c r="O22" s="26">
        <v>2.1</v>
      </c>
      <c r="P22" s="26">
        <v>66.3</v>
      </c>
      <c r="Q22" s="26">
        <v>74.599999999999994</v>
      </c>
    </row>
    <row r="24" spans="1:17" ht="15" thickBot="1" x14ac:dyDescent="0.4">
      <c r="A24" s="136"/>
    </row>
    <row r="25" spans="1:17" ht="15" thickBot="1" x14ac:dyDescent="0.4">
      <c r="A25" s="182" t="s">
        <v>1078</v>
      </c>
      <c r="B25" s="184" t="s">
        <v>425</v>
      </c>
      <c r="C25" s="185"/>
      <c r="D25" s="185"/>
      <c r="E25" s="185"/>
      <c r="F25" s="185"/>
      <c r="G25" s="185"/>
      <c r="H25" s="185"/>
      <c r="I25" s="185"/>
      <c r="J25" s="185"/>
      <c r="K25" s="185"/>
      <c r="L25" s="185"/>
      <c r="M25" s="185"/>
      <c r="N25" s="185"/>
      <c r="O25" s="185"/>
      <c r="P25" s="185"/>
      <c r="Q25" s="186"/>
    </row>
    <row r="26" spans="1:17" ht="15" thickBot="1" x14ac:dyDescent="0.4">
      <c r="A26" s="280"/>
      <c r="B26" s="182" t="s">
        <v>208</v>
      </c>
      <c r="C26" s="182"/>
      <c r="D26" s="182"/>
      <c r="E26" s="182"/>
      <c r="F26" s="182" t="s">
        <v>209</v>
      </c>
      <c r="G26" s="182"/>
      <c r="H26" s="182"/>
      <c r="I26" s="182"/>
      <c r="J26" s="182" t="s">
        <v>210</v>
      </c>
      <c r="K26" s="182"/>
      <c r="L26" s="182"/>
      <c r="M26" s="182"/>
      <c r="N26" s="182" t="s">
        <v>211</v>
      </c>
      <c r="O26" s="182"/>
      <c r="P26" s="182"/>
      <c r="Q26" s="182"/>
    </row>
    <row r="27" spans="1:17" ht="15" thickBot="1" x14ac:dyDescent="0.4">
      <c r="A27" s="183"/>
      <c r="B27" s="33" t="s">
        <v>168</v>
      </c>
      <c r="C27" s="33" t="s">
        <v>90</v>
      </c>
      <c r="D27" s="33" t="s">
        <v>91</v>
      </c>
      <c r="E27" s="33" t="s">
        <v>92</v>
      </c>
      <c r="F27" s="33" t="s">
        <v>168</v>
      </c>
      <c r="G27" s="33" t="s">
        <v>90</v>
      </c>
      <c r="H27" s="33" t="s">
        <v>91</v>
      </c>
      <c r="I27" s="33" t="s">
        <v>92</v>
      </c>
      <c r="J27" s="33" t="s">
        <v>168</v>
      </c>
      <c r="K27" s="33" t="s">
        <v>90</v>
      </c>
      <c r="L27" s="33" t="s">
        <v>91</v>
      </c>
      <c r="M27" s="33" t="s">
        <v>92</v>
      </c>
      <c r="N27" s="33" t="s">
        <v>168</v>
      </c>
      <c r="O27" s="33" t="s">
        <v>90</v>
      </c>
      <c r="P27" s="33" t="s">
        <v>91</v>
      </c>
      <c r="Q27" s="33" t="s">
        <v>92</v>
      </c>
    </row>
    <row r="28" spans="1:17" ht="15" thickBot="1" x14ac:dyDescent="0.4">
      <c r="A28" s="270" t="s">
        <v>1188</v>
      </c>
      <c r="B28" s="271"/>
      <c r="C28" s="271"/>
      <c r="D28" s="271"/>
      <c r="E28" s="271"/>
      <c r="F28" s="271"/>
      <c r="G28" s="271"/>
      <c r="H28" s="271"/>
      <c r="I28" s="271"/>
      <c r="J28" s="271"/>
      <c r="K28" s="271"/>
      <c r="L28" s="271"/>
      <c r="M28" s="271"/>
      <c r="N28" s="271"/>
      <c r="O28" s="271"/>
      <c r="P28" s="271"/>
      <c r="Q28" s="272"/>
    </row>
    <row r="29" spans="1:17" ht="23.5" thickBot="1" x14ac:dyDescent="0.4">
      <c r="A29" s="77" t="s">
        <v>1177</v>
      </c>
      <c r="B29" s="26">
        <v>4.3</v>
      </c>
      <c r="C29" s="26">
        <v>0</v>
      </c>
      <c r="D29" s="26">
        <v>4.2</v>
      </c>
      <c r="E29" s="26">
        <v>4.3</v>
      </c>
      <c r="F29" s="26">
        <v>4.4000000000000004</v>
      </c>
      <c r="G29" s="26">
        <v>0</v>
      </c>
      <c r="H29" s="26">
        <v>4.3</v>
      </c>
      <c r="I29" s="26">
        <v>4.4000000000000004</v>
      </c>
      <c r="J29" s="26">
        <v>4.5</v>
      </c>
      <c r="K29" s="26">
        <v>0</v>
      </c>
      <c r="L29" s="26">
        <v>4.5</v>
      </c>
      <c r="M29" s="26">
        <v>4.5999999999999996</v>
      </c>
      <c r="N29" s="26">
        <v>4.5</v>
      </c>
      <c r="O29" s="26">
        <v>0</v>
      </c>
      <c r="P29" s="26">
        <v>4.4000000000000004</v>
      </c>
      <c r="Q29" s="26">
        <v>4.5</v>
      </c>
    </row>
    <row r="30" spans="1:17" ht="15" thickBot="1" x14ac:dyDescent="0.4">
      <c r="A30" s="77" t="s">
        <v>1183</v>
      </c>
      <c r="B30" s="26">
        <v>4.7</v>
      </c>
      <c r="C30" s="26">
        <v>0</v>
      </c>
      <c r="D30" s="26">
        <v>4.5999999999999996</v>
      </c>
      <c r="E30" s="26">
        <v>4.7</v>
      </c>
      <c r="F30" s="26">
        <v>4.7</v>
      </c>
      <c r="G30" s="26">
        <v>0</v>
      </c>
      <c r="H30" s="26">
        <v>4.7</v>
      </c>
      <c r="I30" s="26">
        <v>4.7</v>
      </c>
      <c r="J30" s="26">
        <v>4.5999999999999996</v>
      </c>
      <c r="K30" s="26">
        <v>0</v>
      </c>
      <c r="L30" s="26">
        <v>4.5999999999999996</v>
      </c>
      <c r="M30" s="26">
        <v>4.7</v>
      </c>
      <c r="N30" s="26">
        <v>4.5999999999999996</v>
      </c>
      <c r="O30" s="26">
        <v>0</v>
      </c>
      <c r="P30" s="26">
        <v>4.5</v>
      </c>
      <c r="Q30" s="26">
        <v>4.5999999999999996</v>
      </c>
    </row>
    <row r="31" spans="1:17" ht="35" thickBot="1" x14ac:dyDescent="0.4">
      <c r="A31" s="77" t="s">
        <v>1184</v>
      </c>
      <c r="B31" s="26">
        <v>4.5</v>
      </c>
      <c r="C31" s="26">
        <v>0</v>
      </c>
      <c r="D31" s="26">
        <v>4.5</v>
      </c>
      <c r="E31" s="26">
        <v>4.5999999999999996</v>
      </c>
      <c r="F31" s="26">
        <v>4.5</v>
      </c>
      <c r="G31" s="26">
        <v>0</v>
      </c>
      <c r="H31" s="26">
        <v>4.4000000000000004</v>
      </c>
      <c r="I31" s="26">
        <v>4.5</v>
      </c>
      <c r="J31" s="26">
        <v>4.5</v>
      </c>
      <c r="K31" s="26">
        <v>0</v>
      </c>
      <c r="L31" s="26">
        <v>4.5</v>
      </c>
      <c r="M31" s="26">
        <v>4.5999999999999996</v>
      </c>
      <c r="N31" s="26">
        <v>4.5</v>
      </c>
      <c r="O31" s="26">
        <v>0</v>
      </c>
      <c r="P31" s="26">
        <v>4.4000000000000004</v>
      </c>
      <c r="Q31" s="26">
        <v>4.5</v>
      </c>
    </row>
    <row r="32" spans="1:17" x14ac:dyDescent="0.35">
      <c r="A32" s="190" t="s">
        <v>1186</v>
      </c>
      <c r="B32" s="190"/>
      <c r="C32" s="190"/>
      <c r="D32" s="190"/>
      <c r="E32" s="190"/>
      <c r="F32" s="190"/>
      <c r="G32" s="190"/>
      <c r="H32" s="190"/>
      <c r="I32" s="190"/>
      <c r="J32" s="190"/>
      <c r="K32" s="190"/>
      <c r="L32" s="190"/>
      <c r="M32" s="190"/>
      <c r="N32" s="190"/>
      <c r="O32" s="190"/>
      <c r="P32" s="190"/>
      <c r="Q32" s="190"/>
    </row>
    <row r="33" spans="1:17" x14ac:dyDescent="0.35">
      <c r="A33" s="191"/>
      <c r="B33" s="191"/>
      <c r="C33" s="191"/>
      <c r="D33" s="191"/>
      <c r="E33" s="191"/>
      <c r="F33" s="191"/>
      <c r="G33" s="191"/>
      <c r="H33" s="191"/>
      <c r="I33" s="191"/>
      <c r="J33" s="191"/>
      <c r="K33" s="191"/>
      <c r="L33" s="191"/>
      <c r="M33" s="191"/>
      <c r="N33" s="191"/>
      <c r="O33" s="191"/>
      <c r="P33" s="191"/>
      <c r="Q33" s="191"/>
    </row>
  </sheetData>
  <mergeCells count="18">
    <mergeCell ref="F3:I3"/>
    <mergeCell ref="J3:M3"/>
    <mergeCell ref="N3:Q3"/>
    <mergeCell ref="A28:Q28"/>
    <mergeCell ref="A32:Q33"/>
    <mergeCell ref="A1:Q1"/>
    <mergeCell ref="A5:Q5"/>
    <mergeCell ref="A11:Q11"/>
    <mergeCell ref="A17:Q17"/>
    <mergeCell ref="A25:A27"/>
    <mergeCell ref="B25:Q25"/>
    <mergeCell ref="B26:E26"/>
    <mergeCell ref="F26:I26"/>
    <mergeCell ref="J26:M26"/>
    <mergeCell ref="N26:Q26"/>
    <mergeCell ref="A2:A4"/>
    <mergeCell ref="B2:Q2"/>
    <mergeCell ref="B3:E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M23" sqref="M23"/>
    </sheetView>
  </sheetViews>
  <sheetFormatPr defaultColWidth="11.453125" defaultRowHeight="14.5" x14ac:dyDescent="0.35"/>
  <cols>
    <col min="1" max="1" width="32.7265625" customWidth="1"/>
  </cols>
  <sheetData>
    <row r="1" spans="1:10" ht="15" thickBot="1" x14ac:dyDescent="0.4">
      <c r="A1" s="244" t="s">
        <v>1191</v>
      </c>
      <c r="B1" s="244"/>
      <c r="C1" s="244"/>
      <c r="D1" s="244"/>
      <c r="E1" s="244"/>
      <c r="F1" s="244"/>
      <c r="G1" s="244"/>
      <c r="H1" s="244"/>
      <c r="I1" s="244"/>
    </row>
    <row r="2" spans="1:10" ht="15" thickBot="1" x14ac:dyDescent="0.4">
      <c r="A2" s="176" t="s">
        <v>1078</v>
      </c>
      <c r="B2" s="197" t="s">
        <v>1189</v>
      </c>
      <c r="C2" s="198"/>
      <c r="D2" s="198"/>
      <c r="E2" s="199"/>
      <c r="F2" s="197" t="s">
        <v>1190</v>
      </c>
      <c r="G2" s="198"/>
      <c r="H2" s="198"/>
      <c r="I2" s="199"/>
      <c r="J2" s="145"/>
    </row>
    <row r="3" spans="1:10" ht="15" thickBot="1" x14ac:dyDescent="0.4">
      <c r="A3" s="177"/>
      <c r="B3" s="75" t="s">
        <v>89</v>
      </c>
      <c r="C3" s="53" t="s">
        <v>90</v>
      </c>
      <c r="D3" s="53" t="s">
        <v>91</v>
      </c>
      <c r="E3" s="53" t="s">
        <v>92</v>
      </c>
      <c r="F3" s="75" t="s">
        <v>89</v>
      </c>
      <c r="G3" s="75" t="s">
        <v>90</v>
      </c>
      <c r="H3" s="75" t="s">
        <v>91</v>
      </c>
      <c r="I3" s="75" t="s">
        <v>92</v>
      </c>
      <c r="J3" s="145"/>
    </row>
    <row r="4" spans="1:10" ht="15" thickBot="1" x14ac:dyDescent="0.4">
      <c r="A4" s="238" t="s">
        <v>1177</v>
      </c>
      <c r="B4" s="239"/>
      <c r="C4" s="239"/>
      <c r="D4" s="239"/>
      <c r="E4" s="239"/>
      <c r="F4" s="239"/>
      <c r="G4" s="239"/>
      <c r="H4" s="239"/>
      <c r="I4" s="240"/>
      <c r="J4" s="145"/>
    </row>
    <row r="5" spans="1:10" ht="15" thickBot="1" x14ac:dyDescent="0.4">
      <c r="A5" s="57" t="s">
        <v>1178</v>
      </c>
      <c r="B5" s="74">
        <v>2</v>
      </c>
      <c r="C5" s="50">
        <v>0.4</v>
      </c>
      <c r="D5" s="50">
        <v>1.2</v>
      </c>
      <c r="E5" s="50">
        <v>3.1</v>
      </c>
      <c r="F5" s="74">
        <v>1.4</v>
      </c>
      <c r="G5" s="50">
        <v>0.4</v>
      </c>
      <c r="H5" s="50">
        <v>0.8</v>
      </c>
      <c r="I5" s="50">
        <v>2.2999999999999998</v>
      </c>
      <c r="J5" s="145"/>
    </row>
    <row r="6" spans="1:10" ht="15" thickBot="1" x14ac:dyDescent="0.4">
      <c r="A6" s="57" t="s">
        <v>1179</v>
      </c>
      <c r="B6" s="74">
        <v>3.2</v>
      </c>
      <c r="C6" s="50">
        <v>0.6</v>
      </c>
      <c r="D6" s="50">
        <v>2.2000000000000002</v>
      </c>
      <c r="E6" s="50">
        <v>4.5999999999999996</v>
      </c>
      <c r="F6" s="74">
        <v>1.8</v>
      </c>
      <c r="G6" s="50">
        <v>0.3</v>
      </c>
      <c r="H6" s="50">
        <v>1.3</v>
      </c>
      <c r="I6" s="50">
        <v>2.6</v>
      </c>
      <c r="J6" s="145"/>
    </row>
    <row r="7" spans="1:10" ht="15" thickBot="1" x14ac:dyDescent="0.4">
      <c r="A7" s="57" t="s">
        <v>1180</v>
      </c>
      <c r="B7" s="74">
        <v>12.5</v>
      </c>
      <c r="C7" s="50">
        <v>0.9</v>
      </c>
      <c r="D7" s="50">
        <v>10.8</v>
      </c>
      <c r="E7" s="50">
        <v>14.5</v>
      </c>
      <c r="F7" s="74">
        <v>12.6</v>
      </c>
      <c r="G7" s="50">
        <v>1.1000000000000001</v>
      </c>
      <c r="H7" s="50">
        <v>10.6</v>
      </c>
      <c r="I7" s="50">
        <v>15</v>
      </c>
      <c r="J7" s="145"/>
    </row>
    <row r="8" spans="1:10" ht="15" thickBot="1" x14ac:dyDescent="0.4">
      <c r="A8" s="57" t="s">
        <v>1181</v>
      </c>
      <c r="B8" s="74">
        <v>21.1</v>
      </c>
      <c r="C8" s="50">
        <v>1.3</v>
      </c>
      <c r="D8" s="50">
        <v>18.7</v>
      </c>
      <c r="E8" s="50">
        <v>23.7</v>
      </c>
      <c r="F8" s="74">
        <v>19.5</v>
      </c>
      <c r="G8" s="50">
        <v>1.2</v>
      </c>
      <c r="H8" s="50">
        <v>17.3</v>
      </c>
      <c r="I8" s="50">
        <v>21.9</v>
      </c>
      <c r="J8" s="145"/>
    </row>
    <row r="9" spans="1:10" ht="15" thickBot="1" x14ac:dyDescent="0.4">
      <c r="A9" s="57" t="s">
        <v>1182</v>
      </c>
      <c r="B9" s="74">
        <v>61.2</v>
      </c>
      <c r="C9" s="50">
        <v>1.5</v>
      </c>
      <c r="D9" s="50">
        <v>58.2</v>
      </c>
      <c r="E9" s="50">
        <v>64.099999999999994</v>
      </c>
      <c r="F9" s="74">
        <v>64.7</v>
      </c>
      <c r="G9" s="50">
        <v>1.5</v>
      </c>
      <c r="H9" s="50">
        <v>61.7</v>
      </c>
      <c r="I9" s="50">
        <v>67.5</v>
      </c>
      <c r="J9" s="145"/>
    </row>
    <row r="10" spans="1:10" ht="15" thickBot="1" x14ac:dyDescent="0.4">
      <c r="A10" s="238" t="s">
        <v>1183</v>
      </c>
      <c r="B10" s="239"/>
      <c r="C10" s="239"/>
      <c r="D10" s="239"/>
      <c r="E10" s="239"/>
      <c r="F10" s="239"/>
      <c r="G10" s="239"/>
      <c r="H10" s="239"/>
      <c r="I10" s="240"/>
      <c r="J10" s="145"/>
    </row>
    <row r="11" spans="1:10" ht="15" thickBot="1" x14ac:dyDescent="0.4">
      <c r="A11" s="57" t="s">
        <v>1178</v>
      </c>
      <c r="B11" s="74">
        <v>0.3</v>
      </c>
      <c r="C11" s="50">
        <v>0.1</v>
      </c>
      <c r="D11" s="50">
        <v>0.2</v>
      </c>
      <c r="E11" s="50">
        <v>0.6</v>
      </c>
      <c r="F11" s="74">
        <v>0.2</v>
      </c>
      <c r="G11" s="50">
        <v>0.1</v>
      </c>
      <c r="H11" s="50">
        <v>0.1</v>
      </c>
      <c r="I11" s="50">
        <v>0.5</v>
      </c>
      <c r="J11" s="145"/>
    </row>
    <row r="12" spans="1:10" ht="15" thickBot="1" x14ac:dyDescent="0.4">
      <c r="A12" s="57" t="s">
        <v>1179</v>
      </c>
      <c r="B12" s="74">
        <v>0.4</v>
      </c>
      <c r="C12" s="50">
        <v>0.1</v>
      </c>
      <c r="D12" s="50">
        <v>0.2</v>
      </c>
      <c r="E12" s="50">
        <v>0.7</v>
      </c>
      <c r="F12" s="74">
        <v>0.7</v>
      </c>
      <c r="G12" s="50">
        <v>0.2</v>
      </c>
      <c r="H12" s="50">
        <v>0.4</v>
      </c>
      <c r="I12" s="50">
        <v>1.4</v>
      </c>
      <c r="J12" s="145"/>
    </row>
    <row r="13" spans="1:10" ht="15" thickBot="1" x14ac:dyDescent="0.4">
      <c r="A13" s="57" t="s">
        <v>1180</v>
      </c>
      <c r="B13" s="74">
        <v>6.4</v>
      </c>
      <c r="C13" s="50">
        <v>0.8</v>
      </c>
      <c r="D13" s="50">
        <v>5</v>
      </c>
      <c r="E13" s="50">
        <v>8.1</v>
      </c>
      <c r="F13" s="74">
        <v>6.1</v>
      </c>
      <c r="G13" s="50">
        <v>0.7</v>
      </c>
      <c r="H13" s="50">
        <v>4.9000000000000004</v>
      </c>
      <c r="I13" s="50">
        <v>7.6</v>
      </c>
      <c r="J13" s="145"/>
    </row>
    <row r="14" spans="1:10" ht="15" thickBot="1" x14ac:dyDescent="0.4">
      <c r="A14" s="57" t="s">
        <v>1181</v>
      </c>
      <c r="B14" s="74">
        <v>19.8</v>
      </c>
      <c r="C14" s="50">
        <v>1.3</v>
      </c>
      <c r="D14" s="50">
        <v>17.399999999999999</v>
      </c>
      <c r="E14" s="50">
        <v>22.4</v>
      </c>
      <c r="F14" s="74">
        <v>20.6</v>
      </c>
      <c r="G14" s="50">
        <v>1.2</v>
      </c>
      <c r="H14" s="50">
        <v>18.3</v>
      </c>
      <c r="I14" s="50">
        <v>23.1</v>
      </c>
      <c r="J14" s="145"/>
    </row>
    <row r="15" spans="1:10" ht="15" thickBot="1" x14ac:dyDescent="0.4">
      <c r="A15" s="57" t="s">
        <v>1182</v>
      </c>
      <c r="B15" s="74">
        <v>73.099999999999994</v>
      </c>
      <c r="C15" s="50">
        <v>1.4</v>
      </c>
      <c r="D15" s="50">
        <v>70.3</v>
      </c>
      <c r="E15" s="50">
        <v>75.7</v>
      </c>
      <c r="F15" s="74">
        <v>72.3</v>
      </c>
      <c r="G15" s="50">
        <v>1.3</v>
      </c>
      <c r="H15" s="50">
        <v>69.599999999999994</v>
      </c>
      <c r="I15" s="50">
        <v>74.900000000000006</v>
      </c>
      <c r="J15" s="145"/>
    </row>
    <row r="16" spans="1:10" ht="15" customHeight="1" thickBot="1" x14ac:dyDescent="0.4">
      <c r="A16" s="281" t="s">
        <v>1184</v>
      </c>
      <c r="B16" s="282"/>
      <c r="C16" s="282"/>
      <c r="D16" s="282"/>
      <c r="E16" s="282"/>
      <c r="F16" s="282"/>
      <c r="G16" s="282"/>
      <c r="H16" s="282"/>
      <c r="I16" s="283"/>
      <c r="J16" s="145"/>
    </row>
    <row r="17" spans="1:10" ht="15" thickBot="1" x14ac:dyDescent="0.4">
      <c r="A17" s="57" t="s">
        <v>1178</v>
      </c>
      <c r="B17" s="74">
        <v>1.5</v>
      </c>
      <c r="C17" s="50">
        <v>0.4</v>
      </c>
      <c r="D17" s="50">
        <v>0.9</v>
      </c>
      <c r="E17" s="50">
        <v>2.7</v>
      </c>
      <c r="F17" s="74">
        <v>1.2</v>
      </c>
      <c r="G17" s="50">
        <v>0.2</v>
      </c>
      <c r="H17" s="50">
        <v>0.8</v>
      </c>
      <c r="I17" s="50">
        <v>1.8</v>
      </c>
      <c r="J17" s="145"/>
    </row>
    <row r="18" spans="1:10" ht="15" thickBot="1" x14ac:dyDescent="0.4">
      <c r="A18" s="57" t="s">
        <v>1179</v>
      </c>
      <c r="B18" s="74">
        <v>3.2</v>
      </c>
      <c r="C18" s="50">
        <v>0.6</v>
      </c>
      <c r="D18" s="50">
        <v>2.2000000000000002</v>
      </c>
      <c r="E18" s="50">
        <v>4.5999999999999996</v>
      </c>
      <c r="F18" s="74">
        <v>2.2000000000000002</v>
      </c>
      <c r="G18" s="50">
        <v>0.4</v>
      </c>
      <c r="H18" s="50">
        <v>1.5</v>
      </c>
      <c r="I18" s="50">
        <v>3.3</v>
      </c>
      <c r="J18" s="145"/>
    </row>
    <row r="19" spans="1:10" ht="15" thickBot="1" x14ac:dyDescent="0.4">
      <c r="A19" s="57" t="s">
        <v>1180</v>
      </c>
      <c r="B19" s="74">
        <v>9.1</v>
      </c>
      <c r="C19" s="50">
        <v>0.8</v>
      </c>
      <c r="D19" s="50">
        <v>7.7</v>
      </c>
      <c r="E19" s="50">
        <v>10.8</v>
      </c>
      <c r="F19" s="74">
        <v>9.4</v>
      </c>
      <c r="G19" s="50">
        <v>0.8</v>
      </c>
      <c r="H19" s="50">
        <v>7.9</v>
      </c>
      <c r="I19" s="50">
        <v>11.1</v>
      </c>
      <c r="J19" s="145"/>
    </row>
    <row r="20" spans="1:10" ht="15" thickBot="1" x14ac:dyDescent="0.4">
      <c r="A20" s="57" t="s">
        <v>1181</v>
      </c>
      <c r="B20" s="74">
        <v>16.2</v>
      </c>
      <c r="C20" s="50">
        <v>1.1000000000000001</v>
      </c>
      <c r="D20" s="50">
        <v>14.2</v>
      </c>
      <c r="E20" s="50">
        <v>18.399999999999999</v>
      </c>
      <c r="F20" s="74">
        <v>18.5</v>
      </c>
      <c r="G20" s="50">
        <v>1.2</v>
      </c>
      <c r="H20" s="50">
        <v>16.3</v>
      </c>
      <c r="I20" s="50">
        <v>20.9</v>
      </c>
      <c r="J20" s="145"/>
    </row>
    <row r="21" spans="1:10" ht="15" thickBot="1" x14ac:dyDescent="0.4">
      <c r="A21" s="57" t="s">
        <v>1182</v>
      </c>
      <c r="B21" s="74">
        <v>70</v>
      </c>
      <c r="C21" s="50">
        <v>1.4</v>
      </c>
      <c r="D21" s="50">
        <v>67.2</v>
      </c>
      <c r="E21" s="50">
        <v>72.599999999999994</v>
      </c>
      <c r="F21" s="74">
        <v>68.7</v>
      </c>
      <c r="G21" s="50">
        <v>1.4</v>
      </c>
      <c r="H21" s="50">
        <v>65.900000000000006</v>
      </c>
      <c r="I21" s="50">
        <v>71.3</v>
      </c>
      <c r="J21" s="145"/>
    </row>
    <row r="22" spans="1:10" ht="15" thickBot="1" x14ac:dyDescent="0.4">
      <c r="A22" s="54" t="s">
        <v>1078</v>
      </c>
      <c r="B22" s="75" t="s">
        <v>168</v>
      </c>
      <c r="C22" s="75" t="s">
        <v>90</v>
      </c>
      <c r="D22" s="75" t="s">
        <v>91</v>
      </c>
      <c r="E22" s="75" t="s">
        <v>92</v>
      </c>
      <c r="F22" s="75" t="s">
        <v>168</v>
      </c>
      <c r="G22" s="75" t="s">
        <v>90</v>
      </c>
      <c r="H22" s="75" t="s">
        <v>91</v>
      </c>
      <c r="I22" s="75" t="s">
        <v>92</v>
      </c>
      <c r="J22" s="145"/>
    </row>
    <row r="23" spans="1:10" ht="23.5" thickBot="1" x14ac:dyDescent="0.4">
      <c r="A23" s="128" t="s">
        <v>1177</v>
      </c>
      <c r="B23" s="74">
        <v>4.4000000000000004</v>
      </c>
      <c r="C23" s="50">
        <v>0</v>
      </c>
      <c r="D23" s="50">
        <v>4.3</v>
      </c>
      <c r="E23" s="50">
        <v>4.4000000000000004</v>
      </c>
      <c r="F23" s="74">
        <v>4.4000000000000004</v>
      </c>
      <c r="G23" s="50">
        <v>0</v>
      </c>
      <c r="H23" s="50">
        <v>4.4000000000000004</v>
      </c>
      <c r="I23" s="50">
        <v>4.5</v>
      </c>
      <c r="J23" s="145"/>
    </row>
    <row r="24" spans="1:10" ht="15" thickBot="1" x14ac:dyDescent="0.4">
      <c r="A24" s="128" t="s">
        <v>1183</v>
      </c>
      <c r="B24" s="74">
        <v>4.5999999999999996</v>
      </c>
      <c r="C24" s="50">
        <v>0</v>
      </c>
      <c r="D24" s="50">
        <v>4.5999999999999996</v>
      </c>
      <c r="E24" s="50">
        <v>4.7</v>
      </c>
      <c r="F24" s="74">
        <v>4.5999999999999996</v>
      </c>
      <c r="G24" s="50">
        <v>0</v>
      </c>
      <c r="H24" s="50">
        <v>4.5999999999999996</v>
      </c>
      <c r="I24" s="50">
        <v>4.7</v>
      </c>
      <c r="J24" s="145"/>
    </row>
    <row r="25" spans="1:10" ht="35" thickBot="1" x14ac:dyDescent="0.4">
      <c r="A25" s="128" t="s">
        <v>1184</v>
      </c>
      <c r="B25" s="74">
        <v>4.5</v>
      </c>
      <c r="C25" s="50">
        <v>0</v>
      </c>
      <c r="D25" s="50">
        <v>4.5</v>
      </c>
      <c r="E25" s="50">
        <v>4.5</v>
      </c>
      <c r="F25" s="74">
        <v>4.5</v>
      </c>
      <c r="G25" s="50">
        <v>0</v>
      </c>
      <c r="H25" s="50">
        <v>4.5</v>
      </c>
      <c r="I25" s="50">
        <v>4.5</v>
      </c>
      <c r="J25" s="145"/>
    </row>
    <row r="26" spans="1:10" x14ac:dyDescent="0.35">
      <c r="A26" s="174" t="s">
        <v>1186</v>
      </c>
      <c r="B26" s="174"/>
      <c r="C26" s="174"/>
      <c r="D26" s="174"/>
      <c r="E26" s="174"/>
      <c r="F26" s="174"/>
      <c r="G26" s="174"/>
      <c r="H26" s="174"/>
      <c r="I26" s="174"/>
    </row>
    <row r="27" spans="1:10" x14ac:dyDescent="0.35">
      <c r="A27" s="191"/>
      <c r="B27" s="191"/>
      <c r="C27" s="191"/>
      <c r="D27" s="191"/>
      <c r="E27" s="191"/>
      <c r="F27" s="191"/>
      <c r="G27" s="191"/>
      <c r="H27" s="191"/>
      <c r="I27" s="191"/>
    </row>
    <row r="28" spans="1:10" x14ac:dyDescent="0.35">
      <c r="A28" s="191"/>
      <c r="B28" s="191"/>
      <c r="C28" s="191"/>
      <c r="D28" s="191"/>
      <c r="E28" s="191"/>
      <c r="F28" s="191"/>
      <c r="G28" s="191"/>
      <c r="H28" s="191"/>
      <c r="I28" s="191"/>
    </row>
  </sheetData>
  <mergeCells count="8">
    <mergeCell ref="A1:I1"/>
    <mergeCell ref="A26:I28"/>
    <mergeCell ref="A16:I16"/>
    <mergeCell ref="A2:A3"/>
    <mergeCell ref="B2:E2"/>
    <mergeCell ref="F2:I2"/>
    <mergeCell ref="A4:I4"/>
    <mergeCell ref="A10:I10"/>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workbookViewId="0">
      <selection activeCell="F24" sqref="F24"/>
    </sheetView>
  </sheetViews>
  <sheetFormatPr defaultColWidth="11.453125" defaultRowHeight="14.5" x14ac:dyDescent="0.35"/>
  <cols>
    <col min="1" max="1" width="32.7265625" customWidth="1"/>
  </cols>
  <sheetData>
    <row r="1" spans="1:21" ht="15" thickBot="1" x14ac:dyDescent="0.4">
      <c r="A1" s="244" t="s">
        <v>1192</v>
      </c>
      <c r="B1" s="244"/>
      <c r="C1" s="244"/>
      <c r="D1" s="244"/>
      <c r="E1" s="244"/>
      <c r="F1" s="244"/>
      <c r="G1" s="244"/>
      <c r="H1" s="244"/>
      <c r="I1" s="244"/>
      <c r="J1" s="244"/>
      <c r="K1" s="244"/>
      <c r="L1" s="244"/>
      <c r="M1" s="244"/>
      <c r="N1" s="244"/>
      <c r="O1" s="244"/>
      <c r="P1" s="244"/>
      <c r="Q1" s="244"/>
      <c r="R1" s="244"/>
      <c r="S1" s="244"/>
      <c r="T1" s="244"/>
      <c r="U1" s="244"/>
    </row>
    <row r="2" spans="1:21" ht="15" thickBot="1" x14ac:dyDescent="0.4">
      <c r="A2" s="176" t="s">
        <v>1078</v>
      </c>
      <c r="B2" s="248" t="s">
        <v>404</v>
      </c>
      <c r="C2" s="249"/>
      <c r="D2" s="249"/>
      <c r="E2" s="250"/>
      <c r="F2" s="248" t="s">
        <v>405</v>
      </c>
      <c r="G2" s="249"/>
      <c r="H2" s="249"/>
      <c r="I2" s="250"/>
      <c r="J2" s="248" t="s">
        <v>406</v>
      </c>
      <c r="K2" s="249"/>
      <c r="L2" s="249"/>
      <c r="M2" s="250"/>
      <c r="N2" s="248" t="s">
        <v>413</v>
      </c>
      <c r="O2" s="249"/>
      <c r="P2" s="249"/>
      <c r="Q2" s="250"/>
      <c r="R2" s="248" t="s">
        <v>414</v>
      </c>
      <c r="S2" s="249"/>
      <c r="T2" s="249"/>
      <c r="U2" s="250"/>
    </row>
    <row r="3" spans="1:21" ht="15" thickBot="1" x14ac:dyDescent="0.4">
      <c r="A3" s="177"/>
      <c r="B3" s="126" t="s">
        <v>89</v>
      </c>
      <c r="C3" s="110" t="s">
        <v>90</v>
      </c>
      <c r="D3" s="110" t="s">
        <v>91</v>
      </c>
      <c r="E3" s="110" t="s">
        <v>92</v>
      </c>
      <c r="F3" s="126" t="s">
        <v>89</v>
      </c>
      <c r="G3" s="126" t="s">
        <v>90</v>
      </c>
      <c r="H3" s="126" t="s">
        <v>91</v>
      </c>
      <c r="I3" s="126" t="s">
        <v>92</v>
      </c>
      <c r="J3" s="126" t="s">
        <v>89</v>
      </c>
      <c r="K3" s="126" t="s">
        <v>90</v>
      </c>
      <c r="L3" s="126" t="s">
        <v>91</v>
      </c>
      <c r="M3" s="126" t="s">
        <v>92</v>
      </c>
      <c r="N3" s="126" t="s">
        <v>89</v>
      </c>
      <c r="O3" s="126" t="s">
        <v>90</v>
      </c>
      <c r="P3" s="126" t="s">
        <v>91</v>
      </c>
      <c r="Q3" s="126" t="s">
        <v>92</v>
      </c>
      <c r="R3" s="126" t="s">
        <v>89</v>
      </c>
      <c r="S3" s="126" t="s">
        <v>90</v>
      </c>
      <c r="T3" s="126" t="s">
        <v>91</v>
      </c>
      <c r="U3" s="126" t="s">
        <v>92</v>
      </c>
    </row>
    <row r="4" spans="1:21" ht="15" thickBot="1" x14ac:dyDescent="0.4">
      <c r="A4" s="238" t="s">
        <v>1177</v>
      </c>
      <c r="B4" s="239"/>
      <c r="C4" s="239"/>
      <c r="D4" s="239"/>
      <c r="E4" s="239"/>
      <c r="F4" s="239"/>
      <c r="G4" s="239"/>
      <c r="H4" s="239"/>
      <c r="I4" s="239"/>
      <c r="J4" s="239"/>
      <c r="K4" s="239"/>
      <c r="L4" s="239"/>
      <c r="M4" s="239"/>
      <c r="N4" s="239"/>
      <c r="O4" s="239"/>
      <c r="P4" s="239"/>
      <c r="Q4" s="239"/>
      <c r="R4" s="239"/>
      <c r="S4" s="239"/>
      <c r="T4" s="239"/>
      <c r="U4" s="240"/>
    </row>
    <row r="5" spans="1:21" ht="15" thickBot="1" x14ac:dyDescent="0.4">
      <c r="A5" s="57" t="s">
        <v>1178</v>
      </c>
      <c r="B5" s="50">
        <v>0.9</v>
      </c>
      <c r="C5" s="50">
        <v>0.4</v>
      </c>
      <c r="D5" s="50">
        <v>0.4</v>
      </c>
      <c r="E5" s="50">
        <v>1.9</v>
      </c>
      <c r="F5" s="50">
        <v>3.3</v>
      </c>
      <c r="G5" s="50">
        <v>0.9</v>
      </c>
      <c r="H5" s="50">
        <v>2</v>
      </c>
      <c r="I5" s="50">
        <v>5.6</v>
      </c>
      <c r="J5" s="50">
        <v>1.9</v>
      </c>
      <c r="K5" s="50">
        <v>0.5</v>
      </c>
      <c r="L5" s="50">
        <v>1.1000000000000001</v>
      </c>
      <c r="M5" s="50">
        <v>3.2</v>
      </c>
      <c r="N5" s="50">
        <v>1.4</v>
      </c>
      <c r="O5" s="50">
        <v>0.5</v>
      </c>
      <c r="P5" s="50">
        <v>0.7</v>
      </c>
      <c r="Q5" s="50">
        <v>2.9</v>
      </c>
      <c r="R5" s="50">
        <v>1.2</v>
      </c>
      <c r="S5" s="50">
        <v>0.6</v>
      </c>
      <c r="T5" s="50">
        <v>0.5</v>
      </c>
      <c r="U5" s="50">
        <v>2.9</v>
      </c>
    </row>
    <row r="6" spans="1:21" ht="15" thickBot="1" x14ac:dyDescent="0.4">
      <c r="A6" s="57" t="s">
        <v>1179</v>
      </c>
      <c r="B6" s="50">
        <v>1.6</v>
      </c>
      <c r="C6" s="50">
        <v>0.4</v>
      </c>
      <c r="D6" s="50">
        <v>1</v>
      </c>
      <c r="E6" s="50">
        <v>2.7</v>
      </c>
      <c r="F6" s="50">
        <v>2.9</v>
      </c>
      <c r="G6" s="50">
        <v>0.7</v>
      </c>
      <c r="H6" s="50">
        <v>1.8</v>
      </c>
      <c r="I6" s="50">
        <v>4.5999999999999996</v>
      </c>
      <c r="J6" s="50">
        <v>3.2</v>
      </c>
      <c r="K6" s="50">
        <v>0.8</v>
      </c>
      <c r="L6" s="50">
        <v>1.9</v>
      </c>
      <c r="M6" s="50">
        <v>5.2</v>
      </c>
      <c r="N6" s="50">
        <v>1.8</v>
      </c>
      <c r="O6" s="50">
        <v>0.5</v>
      </c>
      <c r="P6" s="50">
        <v>1.1000000000000001</v>
      </c>
      <c r="Q6" s="50">
        <v>3.1</v>
      </c>
      <c r="R6" s="50">
        <v>2.9</v>
      </c>
      <c r="S6" s="50">
        <v>0.8</v>
      </c>
      <c r="T6" s="50">
        <v>1.7</v>
      </c>
      <c r="U6" s="50">
        <v>4.9000000000000004</v>
      </c>
    </row>
    <row r="7" spans="1:21" ht="15" thickBot="1" x14ac:dyDescent="0.4">
      <c r="A7" s="57" t="s">
        <v>1180</v>
      </c>
      <c r="B7" s="50">
        <v>14.6</v>
      </c>
      <c r="C7" s="50">
        <v>1.6</v>
      </c>
      <c r="D7" s="50">
        <v>11.8</v>
      </c>
      <c r="E7" s="50">
        <v>18</v>
      </c>
      <c r="F7" s="50">
        <v>10.6</v>
      </c>
      <c r="G7" s="50">
        <v>1.2</v>
      </c>
      <c r="H7" s="50">
        <v>8.5</v>
      </c>
      <c r="I7" s="50">
        <v>13.1</v>
      </c>
      <c r="J7" s="50">
        <v>13.1</v>
      </c>
      <c r="K7" s="50">
        <v>1.4</v>
      </c>
      <c r="L7" s="50">
        <v>10.6</v>
      </c>
      <c r="M7" s="50">
        <v>16</v>
      </c>
      <c r="N7" s="50">
        <v>11.1</v>
      </c>
      <c r="O7" s="50">
        <v>1.4</v>
      </c>
      <c r="P7" s="50">
        <v>8.6999999999999993</v>
      </c>
      <c r="Q7" s="50">
        <v>14.2</v>
      </c>
      <c r="R7" s="50">
        <v>14.2</v>
      </c>
      <c r="S7" s="50">
        <v>1.5</v>
      </c>
      <c r="T7" s="50">
        <v>11.4</v>
      </c>
      <c r="U7" s="50">
        <v>17.5</v>
      </c>
    </row>
    <row r="8" spans="1:21" ht="15" thickBot="1" x14ac:dyDescent="0.4">
      <c r="A8" s="57" t="s">
        <v>1181</v>
      </c>
      <c r="B8" s="50">
        <v>17.899999999999999</v>
      </c>
      <c r="C8" s="50">
        <v>1.6</v>
      </c>
      <c r="D8" s="50">
        <v>15</v>
      </c>
      <c r="E8" s="50">
        <v>21.2</v>
      </c>
      <c r="F8" s="50">
        <v>17.600000000000001</v>
      </c>
      <c r="G8" s="50">
        <v>1.4</v>
      </c>
      <c r="H8" s="50">
        <v>15</v>
      </c>
      <c r="I8" s="50">
        <v>20.6</v>
      </c>
      <c r="J8" s="50">
        <v>17.899999999999999</v>
      </c>
      <c r="K8" s="50">
        <v>1.5</v>
      </c>
      <c r="L8" s="50">
        <v>15.2</v>
      </c>
      <c r="M8" s="50">
        <v>21.1</v>
      </c>
      <c r="N8" s="50">
        <v>23.5</v>
      </c>
      <c r="O8" s="50">
        <v>2</v>
      </c>
      <c r="P8" s="50">
        <v>19.8</v>
      </c>
      <c r="Q8" s="50">
        <v>27.5</v>
      </c>
      <c r="R8" s="50">
        <v>20.100000000000001</v>
      </c>
      <c r="S8" s="50">
        <v>1.6</v>
      </c>
      <c r="T8" s="50">
        <v>17.2</v>
      </c>
      <c r="U8" s="50">
        <v>23.4</v>
      </c>
    </row>
    <row r="9" spans="1:21" ht="15" thickBot="1" x14ac:dyDescent="0.4">
      <c r="A9" s="57" t="s">
        <v>1182</v>
      </c>
      <c r="B9" s="50">
        <v>65</v>
      </c>
      <c r="C9" s="50">
        <v>2</v>
      </c>
      <c r="D9" s="50">
        <v>60.9</v>
      </c>
      <c r="E9" s="50">
        <v>68.8</v>
      </c>
      <c r="F9" s="50">
        <v>65.599999999999994</v>
      </c>
      <c r="G9" s="50">
        <v>1.9</v>
      </c>
      <c r="H9" s="50">
        <v>61.8</v>
      </c>
      <c r="I9" s="50">
        <v>69.2</v>
      </c>
      <c r="J9" s="50">
        <v>63.9</v>
      </c>
      <c r="K9" s="50">
        <v>2</v>
      </c>
      <c r="L9" s="50">
        <v>60</v>
      </c>
      <c r="M9" s="50">
        <v>67.7</v>
      </c>
      <c r="N9" s="50">
        <v>62.1</v>
      </c>
      <c r="O9" s="50">
        <v>2.2000000000000002</v>
      </c>
      <c r="P9" s="50">
        <v>57.7</v>
      </c>
      <c r="Q9" s="50">
        <v>66.400000000000006</v>
      </c>
      <c r="R9" s="50">
        <v>61.5</v>
      </c>
      <c r="S9" s="50">
        <v>2</v>
      </c>
      <c r="T9" s="50">
        <v>57.5</v>
      </c>
      <c r="U9" s="50">
        <v>65.400000000000006</v>
      </c>
    </row>
    <row r="10" spans="1:21" ht="15" thickBot="1" x14ac:dyDescent="0.4">
      <c r="A10" s="238" t="s">
        <v>1183</v>
      </c>
      <c r="B10" s="239"/>
      <c r="C10" s="239"/>
      <c r="D10" s="239"/>
      <c r="E10" s="239"/>
      <c r="F10" s="239"/>
      <c r="G10" s="239"/>
      <c r="H10" s="239"/>
      <c r="I10" s="239"/>
      <c r="J10" s="239"/>
      <c r="K10" s="239"/>
      <c r="L10" s="239"/>
      <c r="M10" s="239"/>
      <c r="N10" s="239"/>
      <c r="O10" s="239"/>
      <c r="P10" s="239"/>
      <c r="Q10" s="239"/>
      <c r="R10" s="239"/>
      <c r="S10" s="239"/>
      <c r="T10" s="239"/>
      <c r="U10" s="240"/>
    </row>
    <row r="11" spans="1:21" ht="15" thickBot="1" x14ac:dyDescent="0.4">
      <c r="A11" s="57" t="s">
        <v>1178</v>
      </c>
      <c r="B11" s="50">
        <v>0.6</v>
      </c>
      <c r="C11" s="50">
        <v>0.3</v>
      </c>
      <c r="D11" s="50">
        <v>0.2</v>
      </c>
      <c r="E11" s="50">
        <v>1.5</v>
      </c>
      <c r="F11" s="50">
        <v>0.5</v>
      </c>
      <c r="G11" s="50">
        <v>0.3</v>
      </c>
      <c r="H11" s="50">
        <v>0.2</v>
      </c>
      <c r="I11" s="50">
        <v>1.5</v>
      </c>
      <c r="J11" s="50">
        <v>0.5</v>
      </c>
      <c r="K11" s="50">
        <v>0.3</v>
      </c>
      <c r="L11" s="50">
        <v>0.2</v>
      </c>
      <c r="M11" s="50">
        <v>1.4</v>
      </c>
      <c r="N11" s="50">
        <v>0.3</v>
      </c>
      <c r="O11" s="50">
        <v>0.1</v>
      </c>
      <c r="P11" s="50">
        <v>0.1</v>
      </c>
      <c r="Q11" s="50">
        <v>0.8</v>
      </c>
      <c r="R11" s="50">
        <v>0</v>
      </c>
      <c r="S11" s="50">
        <v>0</v>
      </c>
      <c r="T11" s="50">
        <v>0</v>
      </c>
      <c r="U11" s="50">
        <v>0.2</v>
      </c>
    </row>
    <row r="12" spans="1:21" ht="15" thickBot="1" x14ac:dyDescent="0.4">
      <c r="A12" s="57" t="s">
        <v>1179</v>
      </c>
      <c r="B12" s="50">
        <v>0.3</v>
      </c>
      <c r="C12" s="50">
        <v>0.1</v>
      </c>
      <c r="D12" s="50">
        <v>0.1</v>
      </c>
      <c r="E12" s="50">
        <v>0.7</v>
      </c>
      <c r="F12" s="50">
        <v>0.8</v>
      </c>
      <c r="G12" s="50">
        <v>0.3</v>
      </c>
      <c r="H12" s="50">
        <v>0.4</v>
      </c>
      <c r="I12" s="50">
        <v>1.7</v>
      </c>
      <c r="J12" s="50">
        <v>0.8</v>
      </c>
      <c r="K12" s="50">
        <v>0.3</v>
      </c>
      <c r="L12" s="50">
        <v>0.3</v>
      </c>
      <c r="M12" s="50">
        <v>1.8</v>
      </c>
      <c r="N12" s="50">
        <v>0.7</v>
      </c>
      <c r="O12" s="50">
        <v>0.3</v>
      </c>
      <c r="P12" s="50">
        <v>0.3</v>
      </c>
      <c r="Q12" s="50">
        <v>1.6</v>
      </c>
      <c r="R12" s="50">
        <v>0.3</v>
      </c>
      <c r="S12" s="50">
        <v>0.1</v>
      </c>
      <c r="T12" s="50">
        <v>0.1</v>
      </c>
      <c r="U12" s="50">
        <v>0.7</v>
      </c>
    </row>
    <row r="13" spans="1:21" ht="15" thickBot="1" x14ac:dyDescent="0.4">
      <c r="A13" s="57" t="s">
        <v>1180</v>
      </c>
      <c r="B13" s="50">
        <v>5</v>
      </c>
      <c r="C13" s="50">
        <v>0.8</v>
      </c>
      <c r="D13" s="50">
        <v>3.7</v>
      </c>
      <c r="E13" s="50">
        <v>6.8</v>
      </c>
      <c r="F13" s="50">
        <v>7.5</v>
      </c>
      <c r="G13" s="50">
        <v>1.1000000000000001</v>
      </c>
      <c r="H13" s="50">
        <v>5.6</v>
      </c>
      <c r="I13" s="50">
        <v>10.1</v>
      </c>
      <c r="J13" s="50">
        <v>6.6</v>
      </c>
      <c r="K13" s="50">
        <v>1.1000000000000001</v>
      </c>
      <c r="L13" s="50">
        <v>4.7</v>
      </c>
      <c r="M13" s="50">
        <v>9.1999999999999993</v>
      </c>
      <c r="N13" s="50">
        <v>5.3</v>
      </c>
      <c r="O13" s="50">
        <v>0.9</v>
      </c>
      <c r="P13" s="50">
        <v>3.7</v>
      </c>
      <c r="Q13" s="50">
        <v>7.4</v>
      </c>
      <c r="R13" s="50">
        <v>6.7</v>
      </c>
      <c r="S13" s="50">
        <v>1.1000000000000001</v>
      </c>
      <c r="T13" s="50">
        <v>4.9000000000000004</v>
      </c>
      <c r="U13" s="50">
        <v>9.1</v>
      </c>
    </row>
    <row r="14" spans="1:21" ht="15" thickBot="1" x14ac:dyDescent="0.4">
      <c r="A14" s="57" t="s">
        <v>1181</v>
      </c>
      <c r="B14" s="50">
        <v>17.399999999999999</v>
      </c>
      <c r="C14" s="50">
        <v>1.8</v>
      </c>
      <c r="D14" s="50">
        <v>14.2</v>
      </c>
      <c r="E14" s="50">
        <v>21.1</v>
      </c>
      <c r="F14" s="50">
        <v>18.2</v>
      </c>
      <c r="G14" s="50">
        <v>1.5</v>
      </c>
      <c r="H14" s="50">
        <v>15.5</v>
      </c>
      <c r="I14" s="50">
        <v>21.3</v>
      </c>
      <c r="J14" s="50">
        <v>20.399999999999999</v>
      </c>
      <c r="K14" s="50">
        <v>1.6</v>
      </c>
      <c r="L14" s="50">
        <v>17.399999999999999</v>
      </c>
      <c r="M14" s="50">
        <v>23.8</v>
      </c>
      <c r="N14" s="50">
        <v>21.9</v>
      </c>
      <c r="O14" s="50">
        <v>1.9</v>
      </c>
      <c r="P14" s="50">
        <v>18.399999999999999</v>
      </c>
      <c r="Q14" s="50">
        <v>26</v>
      </c>
      <c r="R14" s="50">
        <v>19.899999999999999</v>
      </c>
      <c r="S14" s="50">
        <v>1.6</v>
      </c>
      <c r="T14" s="50">
        <v>16.899999999999999</v>
      </c>
      <c r="U14" s="50">
        <v>23.3</v>
      </c>
    </row>
    <row r="15" spans="1:21" ht="15" thickBot="1" x14ac:dyDescent="0.4">
      <c r="A15" s="57" t="s">
        <v>1182</v>
      </c>
      <c r="B15" s="50">
        <v>76.7</v>
      </c>
      <c r="C15" s="50">
        <v>1.9</v>
      </c>
      <c r="D15" s="50">
        <v>72.900000000000006</v>
      </c>
      <c r="E15" s="50">
        <v>80.099999999999994</v>
      </c>
      <c r="F15" s="50">
        <v>72.900000000000006</v>
      </c>
      <c r="G15" s="50">
        <v>1.8</v>
      </c>
      <c r="H15" s="50">
        <v>69.3</v>
      </c>
      <c r="I15" s="50">
        <v>76.3</v>
      </c>
      <c r="J15" s="50">
        <v>71.7</v>
      </c>
      <c r="K15" s="50">
        <v>1.9</v>
      </c>
      <c r="L15" s="50">
        <v>67.900000000000006</v>
      </c>
      <c r="M15" s="50">
        <v>75.2</v>
      </c>
      <c r="N15" s="50">
        <v>71.900000000000006</v>
      </c>
      <c r="O15" s="50">
        <v>2.1</v>
      </c>
      <c r="P15" s="50">
        <v>67.599999999999994</v>
      </c>
      <c r="Q15" s="50">
        <v>75.7</v>
      </c>
      <c r="R15" s="50">
        <v>73.099999999999994</v>
      </c>
      <c r="S15" s="50">
        <v>1.8</v>
      </c>
      <c r="T15" s="50">
        <v>69.400000000000006</v>
      </c>
      <c r="U15" s="50">
        <v>76.5</v>
      </c>
    </row>
    <row r="16" spans="1:21" ht="15" thickBot="1" x14ac:dyDescent="0.4">
      <c r="A16" s="238" t="s">
        <v>1184</v>
      </c>
      <c r="B16" s="239"/>
      <c r="C16" s="239"/>
      <c r="D16" s="239"/>
      <c r="E16" s="239"/>
      <c r="F16" s="239"/>
      <c r="G16" s="239"/>
      <c r="H16" s="239"/>
      <c r="I16" s="239"/>
      <c r="J16" s="239"/>
      <c r="K16" s="239"/>
      <c r="L16" s="239"/>
      <c r="M16" s="239"/>
      <c r="N16" s="239"/>
      <c r="O16" s="239"/>
      <c r="P16" s="239"/>
      <c r="Q16" s="239"/>
      <c r="R16" s="239"/>
      <c r="S16" s="239"/>
      <c r="T16" s="239"/>
      <c r="U16" s="240"/>
    </row>
    <row r="17" spans="1:21" ht="15" thickBot="1" x14ac:dyDescent="0.4">
      <c r="A17" s="57" t="s">
        <v>1178</v>
      </c>
      <c r="B17" s="50">
        <v>1.5</v>
      </c>
      <c r="C17" s="50">
        <v>0.5</v>
      </c>
      <c r="D17" s="50">
        <v>0.8</v>
      </c>
      <c r="E17" s="50">
        <v>2.8</v>
      </c>
      <c r="F17" s="50">
        <v>2</v>
      </c>
      <c r="G17" s="50">
        <v>0.6</v>
      </c>
      <c r="H17" s="50">
        <v>1.1000000000000001</v>
      </c>
      <c r="I17" s="50">
        <v>3.5</v>
      </c>
      <c r="J17" s="50">
        <v>1.6</v>
      </c>
      <c r="K17" s="50">
        <v>0.5</v>
      </c>
      <c r="L17" s="50">
        <v>0.9</v>
      </c>
      <c r="M17" s="50">
        <v>2.8</v>
      </c>
      <c r="N17" s="50">
        <v>0.6</v>
      </c>
      <c r="O17" s="50">
        <v>0.2</v>
      </c>
      <c r="P17" s="50">
        <v>0.3</v>
      </c>
      <c r="Q17" s="50">
        <v>1.2</v>
      </c>
      <c r="R17" s="50">
        <v>1.7</v>
      </c>
      <c r="S17" s="50">
        <v>0.7</v>
      </c>
      <c r="T17" s="50">
        <v>0.8</v>
      </c>
      <c r="U17" s="50">
        <v>3.7</v>
      </c>
    </row>
    <row r="18" spans="1:21" ht="15" thickBot="1" x14ac:dyDescent="0.4">
      <c r="A18" s="57" t="s">
        <v>1179</v>
      </c>
      <c r="B18" s="50">
        <v>2.2000000000000002</v>
      </c>
      <c r="C18" s="50">
        <v>0.5</v>
      </c>
      <c r="D18" s="50">
        <v>1.4</v>
      </c>
      <c r="E18" s="50">
        <v>3.4</v>
      </c>
      <c r="F18" s="50">
        <v>2.8</v>
      </c>
      <c r="G18" s="50">
        <v>0.7</v>
      </c>
      <c r="H18" s="50">
        <v>1.8</v>
      </c>
      <c r="I18" s="50">
        <v>4.5</v>
      </c>
      <c r="J18" s="50">
        <v>1.9</v>
      </c>
      <c r="K18" s="50">
        <v>0.5</v>
      </c>
      <c r="L18" s="50">
        <v>1.1000000000000001</v>
      </c>
      <c r="M18" s="50">
        <v>3.2</v>
      </c>
      <c r="N18" s="50">
        <v>3.5</v>
      </c>
      <c r="O18" s="50">
        <v>1</v>
      </c>
      <c r="P18" s="50">
        <v>2</v>
      </c>
      <c r="Q18" s="50">
        <v>6</v>
      </c>
      <c r="R18" s="50">
        <v>2.5</v>
      </c>
      <c r="S18" s="50">
        <v>0.5</v>
      </c>
      <c r="T18" s="50">
        <v>1.6</v>
      </c>
      <c r="U18" s="50">
        <v>3.7</v>
      </c>
    </row>
    <row r="19" spans="1:21" ht="15" thickBot="1" x14ac:dyDescent="0.4">
      <c r="A19" s="57" t="s">
        <v>1180</v>
      </c>
      <c r="B19" s="50">
        <v>9.3000000000000007</v>
      </c>
      <c r="C19" s="50">
        <v>1.2</v>
      </c>
      <c r="D19" s="50">
        <v>7.2</v>
      </c>
      <c r="E19" s="50">
        <v>11.8</v>
      </c>
      <c r="F19" s="50">
        <v>8.8000000000000007</v>
      </c>
      <c r="G19" s="50">
        <v>1.1000000000000001</v>
      </c>
      <c r="H19" s="50">
        <v>7</v>
      </c>
      <c r="I19" s="50">
        <v>11.1</v>
      </c>
      <c r="J19" s="50">
        <v>11.4</v>
      </c>
      <c r="K19" s="50">
        <v>1.3</v>
      </c>
      <c r="L19" s="50">
        <v>9.1</v>
      </c>
      <c r="M19" s="50">
        <v>14.2</v>
      </c>
      <c r="N19" s="50">
        <v>9</v>
      </c>
      <c r="O19" s="50">
        <v>1.2</v>
      </c>
      <c r="P19" s="50">
        <v>6.9</v>
      </c>
      <c r="Q19" s="50">
        <v>11.6</v>
      </c>
      <c r="R19" s="50">
        <v>8.6999999999999993</v>
      </c>
      <c r="S19" s="50">
        <v>1.1000000000000001</v>
      </c>
      <c r="T19" s="50">
        <v>6.8</v>
      </c>
      <c r="U19" s="50">
        <v>11.1</v>
      </c>
    </row>
    <row r="20" spans="1:21" ht="15" thickBot="1" x14ac:dyDescent="0.4">
      <c r="A20" s="57" t="s">
        <v>1181</v>
      </c>
      <c r="B20" s="50">
        <v>13.9</v>
      </c>
      <c r="C20" s="50">
        <v>1.4</v>
      </c>
      <c r="D20" s="50">
        <v>11.4</v>
      </c>
      <c r="E20" s="50">
        <v>16.8</v>
      </c>
      <c r="F20" s="50">
        <v>16.100000000000001</v>
      </c>
      <c r="G20" s="50">
        <v>1.5</v>
      </c>
      <c r="H20" s="50">
        <v>13.4</v>
      </c>
      <c r="I20" s="50">
        <v>19.3</v>
      </c>
      <c r="J20" s="50">
        <v>14.6</v>
      </c>
      <c r="K20" s="50">
        <v>1.4</v>
      </c>
      <c r="L20" s="50">
        <v>12.1</v>
      </c>
      <c r="M20" s="50">
        <v>17.600000000000001</v>
      </c>
      <c r="N20" s="50">
        <v>20.2</v>
      </c>
      <c r="O20" s="50">
        <v>1.8</v>
      </c>
      <c r="P20" s="50">
        <v>16.899999999999999</v>
      </c>
      <c r="Q20" s="50">
        <v>24</v>
      </c>
      <c r="R20" s="50">
        <v>16.899999999999999</v>
      </c>
      <c r="S20" s="50">
        <v>1.4</v>
      </c>
      <c r="T20" s="50">
        <v>14.4</v>
      </c>
      <c r="U20" s="50">
        <v>19.8</v>
      </c>
    </row>
    <row r="21" spans="1:21" ht="15" thickBot="1" x14ac:dyDescent="0.4">
      <c r="A21" s="57" t="s">
        <v>1182</v>
      </c>
      <c r="B21" s="50">
        <v>73.2</v>
      </c>
      <c r="C21" s="50">
        <v>1.8</v>
      </c>
      <c r="D21" s="50">
        <v>69.5</v>
      </c>
      <c r="E21" s="50">
        <v>76.5</v>
      </c>
      <c r="F21" s="50">
        <v>70.2</v>
      </c>
      <c r="G21" s="50">
        <v>1.8</v>
      </c>
      <c r="H21" s="50">
        <v>66.5</v>
      </c>
      <c r="I21" s="50">
        <v>73.7</v>
      </c>
      <c r="J21" s="50">
        <v>70.5</v>
      </c>
      <c r="K21" s="50">
        <v>1.8</v>
      </c>
      <c r="L21" s="50">
        <v>66.8</v>
      </c>
      <c r="M21" s="50">
        <v>73.900000000000006</v>
      </c>
      <c r="N21" s="50">
        <v>66.8</v>
      </c>
      <c r="O21" s="50">
        <v>2.1</v>
      </c>
      <c r="P21" s="50">
        <v>62.4</v>
      </c>
      <c r="Q21" s="50">
        <v>70.8</v>
      </c>
      <c r="R21" s="50">
        <v>70.2</v>
      </c>
      <c r="S21" s="50">
        <v>1.8</v>
      </c>
      <c r="T21" s="50">
        <v>66.5</v>
      </c>
      <c r="U21" s="50">
        <v>73.599999999999994</v>
      </c>
    </row>
    <row r="22" spans="1:21" ht="15" thickBot="1" x14ac:dyDescent="0.4">
      <c r="A22" s="54" t="s">
        <v>1078</v>
      </c>
      <c r="B22" s="126" t="s">
        <v>168</v>
      </c>
      <c r="C22" s="126" t="s">
        <v>90</v>
      </c>
      <c r="D22" s="126" t="s">
        <v>91</v>
      </c>
      <c r="E22" s="126" t="s">
        <v>92</v>
      </c>
      <c r="F22" s="126" t="s">
        <v>168</v>
      </c>
      <c r="G22" s="126" t="s">
        <v>90</v>
      </c>
      <c r="H22" s="126" t="s">
        <v>91</v>
      </c>
      <c r="I22" s="126" t="s">
        <v>92</v>
      </c>
      <c r="J22" s="126" t="s">
        <v>168</v>
      </c>
      <c r="K22" s="126" t="s">
        <v>90</v>
      </c>
      <c r="L22" s="126" t="s">
        <v>91</v>
      </c>
      <c r="M22" s="126" t="s">
        <v>92</v>
      </c>
      <c r="N22" s="126" t="s">
        <v>168</v>
      </c>
      <c r="O22" s="126" t="s">
        <v>90</v>
      </c>
      <c r="P22" s="126" t="s">
        <v>91</v>
      </c>
      <c r="Q22" s="126" t="s">
        <v>92</v>
      </c>
      <c r="R22" s="126" t="s">
        <v>168</v>
      </c>
      <c r="S22" s="126" t="s">
        <v>90</v>
      </c>
      <c r="T22" s="126" t="s">
        <v>91</v>
      </c>
      <c r="U22" s="126" t="s">
        <v>92</v>
      </c>
    </row>
    <row r="23" spans="1:21" ht="23.5" thickBot="1" x14ac:dyDescent="0.4">
      <c r="A23" s="128" t="s">
        <v>1177</v>
      </c>
      <c r="B23" s="50">
        <v>4.4000000000000004</v>
      </c>
      <c r="C23" s="50">
        <v>0</v>
      </c>
      <c r="D23" s="50">
        <v>4.3</v>
      </c>
      <c r="E23" s="50">
        <v>4.5</v>
      </c>
      <c r="F23" s="50">
        <v>4.4000000000000004</v>
      </c>
      <c r="G23" s="50">
        <v>0</v>
      </c>
      <c r="H23" s="50">
        <v>4.3</v>
      </c>
      <c r="I23" s="50">
        <v>4.5</v>
      </c>
      <c r="J23" s="50">
        <v>4.4000000000000004</v>
      </c>
      <c r="K23" s="50">
        <v>0</v>
      </c>
      <c r="L23" s="50">
        <v>4.3</v>
      </c>
      <c r="M23" s="50">
        <v>4.5</v>
      </c>
      <c r="N23" s="50">
        <v>4.4000000000000004</v>
      </c>
      <c r="O23" s="50">
        <v>0</v>
      </c>
      <c r="P23" s="50">
        <v>4.4000000000000004</v>
      </c>
      <c r="Q23" s="50">
        <v>4.5</v>
      </c>
      <c r="R23" s="50">
        <v>4.4000000000000004</v>
      </c>
      <c r="S23" s="50">
        <v>0</v>
      </c>
      <c r="T23" s="50">
        <v>4.3</v>
      </c>
      <c r="U23" s="50">
        <v>4.4000000000000004</v>
      </c>
    </row>
    <row r="24" spans="1:21" ht="15" thickBot="1" x14ac:dyDescent="0.4">
      <c r="A24" s="128" t="s">
        <v>1183</v>
      </c>
      <c r="B24" s="50">
        <v>4.7</v>
      </c>
      <c r="C24" s="50">
        <v>0</v>
      </c>
      <c r="D24" s="50">
        <v>4.5999999999999996</v>
      </c>
      <c r="E24" s="50">
        <v>4.8</v>
      </c>
      <c r="F24" s="50">
        <v>4.5999999999999996</v>
      </c>
      <c r="G24" s="50">
        <v>0</v>
      </c>
      <c r="H24" s="50">
        <v>4.5999999999999996</v>
      </c>
      <c r="I24" s="50">
        <v>4.7</v>
      </c>
      <c r="J24" s="50">
        <v>4.5999999999999996</v>
      </c>
      <c r="K24" s="50">
        <v>0</v>
      </c>
      <c r="L24" s="50">
        <v>4.5999999999999996</v>
      </c>
      <c r="M24" s="50">
        <v>4.7</v>
      </c>
      <c r="N24" s="50">
        <v>4.5999999999999996</v>
      </c>
      <c r="O24" s="50">
        <v>0</v>
      </c>
      <c r="P24" s="50">
        <v>4.5999999999999996</v>
      </c>
      <c r="Q24" s="50">
        <v>4.7</v>
      </c>
      <c r="R24" s="50">
        <v>4.7</v>
      </c>
      <c r="S24" s="50">
        <v>0</v>
      </c>
      <c r="T24" s="50">
        <v>4.5999999999999996</v>
      </c>
      <c r="U24" s="50">
        <v>4.7</v>
      </c>
    </row>
    <row r="25" spans="1:21" ht="35" thickBot="1" x14ac:dyDescent="0.4">
      <c r="A25" s="128" t="s">
        <v>1184</v>
      </c>
      <c r="B25" s="50">
        <v>4.5999999999999996</v>
      </c>
      <c r="C25" s="50">
        <v>0</v>
      </c>
      <c r="D25" s="50">
        <v>4.5</v>
      </c>
      <c r="E25" s="50">
        <v>4.5999999999999996</v>
      </c>
      <c r="F25" s="50">
        <v>4.5</v>
      </c>
      <c r="G25" s="50">
        <v>0</v>
      </c>
      <c r="H25" s="50">
        <v>4.4000000000000004</v>
      </c>
      <c r="I25" s="50">
        <v>4.5999999999999996</v>
      </c>
      <c r="J25" s="50">
        <v>4.5</v>
      </c>
      <c r="K25" s="50">
        <v>0</v>
      </c>
      <c r="L25" s="50">
        <v>4.4000000000000004</v>
      </c>
      <c r="M25" s="50">
        <v>4.5999999999999996</v>
      </c>
      <c r="N25" s="50">
        <v>4.5</v>
      </c>
      <c r="O25" s="50">
        <v>0</v>
      </c>
      <c r="P25" s="50">
        <v>4.5</v>
      </c>
      <c r="Q25" s="50">
        <v>4.5</v>
      </c>
      <c r="R25" s="50">
        <v>4.5</v>
      </c>
      <c r="S25" s="50">
        <v>0</v>
      </c>
      <c r="T25" s="50">
        <v>4.5</v>
      </c>
      <c r="U25" s="50">
        <v>4.5999999999999996</v>
      </c>
    </row>
    <row r="26" spans="1:21" x14ac:dyDescent="0.35">
      <c r="A26" s="174" t="s">
        <v>1186</v>
      </c>
      <c r="B26" s="174"/>
      <c r="C26" s="174"/>
      <c r="D26" s="174"/>
      <c r="E26" s="174"/>
      <c r="F26" s="174"/>
      <c r="G26" s="174"/>
      <c r="H26" s="174"/>
      <c r="I26" s="174"/>
      <c r="J26" s="174"/>
      <c r="K26" s="174"/>
      <c r="L26" s="174"/>
      <c r="M26" s="174"/>
      <c r="N26" s="174"/>
      <c r="O26" s="174"/>
      <c r="P26" s="174"/>
      <c r="Q26" s="174"/>
      <c r="R26" s="174"/>
      <c r="S26" s="174"/>
      <c r="T26" s="174"/>
      <c r="U26" s="174"/>
    </row>
    <row r="27" spans="1:21" x14ac:dyDescent="0.35">
      <c r="A27" s="191"/>
      <c r="B27" s="191"/>
      <c r="C27" s="191"/>
      <c r="D27" s="191"/>
      <c r="E27" s="191"/>
      <c r="F27" s="191"/>
      <c r="G27" s="191"/>
      <c r="H27" s="191"/>
      <c r="I27" s="191"/>
      <c r="J27" s="191"/>
      <c r="K27" s="191"/>
      <c r="L27" s="191"/>
      <c r="M27" s="191"/>
      <c r="N27" s="191"/>
      <c r="O27" s="191"/>
      <c r="P27" s="191"/>
      <c r="Q27" s="191"/>
      <c r="R27" s="191"/>
      <c r="S27" s="191"/>
      <c r="T27" s="191"/>
      <c r="U27" s="191"/>
    </row>
  </sheetData>
  <mergeCells count="11">
    <mergeCell ref="A16:U16"/>
    <mergeCell ref="A1:U1"/>
    <mergeCell ref="A26:U27"/>
    <mergeCell ref="A4:U4"/>
    <mergeCell ref="A10:U10"/>
    <mergeCell ref="A2:A3"/>
    <mergeCell ref="B2:E2"/>
    <mergeCell ref="F2:I2"/>
    <mergeCell ref="J2:M2"/>
    <mergeCell ref="N2:Q2"/>
    <mergeCell ref="R2:U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workbookViewId="0">
      <selection activeCell="D11" sqref="D11"/>
    </sheetView>
  </sheetViews>
  <sheetFormatPr defaultColWidth="11.453125" defaultRowHeight="14.5" x14ac:dyDescent="0.35"/>
  <cols>
    <col min="1" max="1" width="32.1796875" customWidth="1"/>
  </cols>
  <sheetData>
    <row r="1" spans="1:16" ht="15" thickBot="1" x14ac:dyDescent="0.4">
      <c r="A1" s="279" t="s">
        <v>1193</v>
      </c>
      <c r="B1" s="279"/>
      <c r="C1" s="279"/>
      <c r="D1" s="279"/>
      <c r="E1" s="279"/>
      <c r="F1" s="279"/>
      <c r="G1" s="279"/>
      <c r="H1" s="279"/>
      <c r="I1" s="279"/>
      <c r="J1" s="279"/>
      <c r="K1" s="279"/>
      <c r="L1" s="279"/>
      <c r="M1" s="279"/>
      <c r="N1" s="279"/>
      <c r="O1" s="279"/>
      <c r="P1" s="279"/>
    </row>
    <row r="2" spans="1:16" ht="15" thickBot="1" x14ac:dyDescent="0.4">
      <c r="A2" s="194" t="s">
        <v>1194</v>
      </c>
      <c r="B2" s="182" t="s">
        <v>1195</v>
      </c>
      <c r="C2" s="182"/>
      <c r="D2" s="182"/>
      <c r="E2" s="182"/>
      <c r="F2" s="182"/>
      <c r="G2" s="182" t="s">
        <v>1197</v>
      </c>
      <c r="H2" s="182"/>
      <c r="I2" s="182"/>
      <c r="J2" s="182"/>
      <c r="K2" s="182"/>
      <c r="L2" s="182" t="s">
        <v>1199</v>
      </c>
      <c r="M2" s="182"/>
      <c r="N2" s="182"/>
      <c r="O2" s="182"/>
      <c r="P2" s="182"/>
    </row>
    <row r="3" spans="1:16" ht="15" thickBot="1" x14ac:dyDescent="0.4">
      <c r="A3" s="194"/>
      <c r="B3" s="183" t="s">
        <v>1196</v>
      </c>
      <c r="C3" s="183"/>
      <c r="D3" s="183"/>
      <c r="E3" s="183"/>
      <c r="F3" s="183"/>
      <c r="G3" s="183" t="s">
        <v>1198</v>
      </c>
      <c r="H3" s="183"/>
      <c r="I3" s="183"/>
      <c r="J3" s="183"/>
      <c r="K3" s="183"/>
      <c r="L3" s="183" t="s">
        <v>1200</v>
      </c>
      <c r="M3" s="183"/>
      <c r="N3" s="183"/>
      <c r="O3" s="183"/>
      <c r="P3" s="183"/>
    </row>
    <row r="4" spans="1:16" ht="15" thickBot="1" x14ac:dyDescent="0.4">
      <c r="A4" s="194"/>
      <c r="B4" s="33" t="s">
        <v>155</v>
      </c>
      <c r="C4" s="33" t="s">
        <v>1201</v>
      </c>
      <c r="D4" s="147" t="s">
        <v>90</v>
      </c>
      <c r="E4" s="147" t="s">
        <v>91</v>
      </c>
      <c r="F4" s="147" t="s">
        <v>92</v>
      </c>
      <c r="G4" s="33" t="s">
        <v>155</v>
      </c>
      <c r="H4" s="33" t="s">
        <v>89</v>
      </c>
      <c r="I4" s="147" t="s">
        <v>90</v>
      </c>
      <c r="J4" s="147" t="s">
        <v>91</v>
      </c>
      <c r="K4" s="147" t="s">
        <v>92</v>
      </c>
      <c r="L4" s="33" t="s">
        <v>155</v>
      </c>
      <c r="M4" s="33" t="s">
        <v>89</v>
      </c>
      <c r="N4" s="147" t="s">
        <v>90</v>
      </c>
      <c r="O4" s="147" t="s">
        <v>91</v>
      </c>
      <c r="P4" s="147" t="s">
        <v>92</v>
      </c>
    </row>
    <row r="5" spans="1:16" ht="15" thickBot="1" x14ac:dyDescent="0.4">
      <c r="A5" s="284" t="s">
        <v>1202</v>
      </c>
      <c r="B5" s="285"/>
      <c r="C5" s="285"/>
      <c r="D5" s="285"/>
      <c r="E5" s="285"/>
      <c r="F5" s="285"/>
      <c r="G5" s="285"/>
      <c r="H5" s="285"/>
      <c r="I5" s="285"/>
      <c r="J5" s="285"/>
      <c r="K5" s="285"/>
      <c r="L5" s="285"/>
      <c r="M5" s="285"/>
      <c r="N5" s="285"/>
      <c r="O5" s="285"/>
      <c r="P5" s="286"/>
    </row>
    <row r="6" spans="1:16" ht="15" thickBot="1" x14ac:dyDescent="0.4">
      <c r="A6" s="146" t="s">
        <v>113</v>
      </c>
      <c r="B6" s="73">
        <v>441</v>
      </c>
      <c r="C6" s="73">
        <v>23.6</v>
      </c>
      <c r="D6" s="73">
        <v>1.5</v>
      </c>
      <c r="E6" s="73">
        <v>20.7</v>
      </c>
      <c r="F6" s="73">
        <v>26.7</v>
      </c>
      <c r="G6" s="73">
        <v>590</v>
      </c>
      <c r="H6" s="73">
        <v>32.700000000000003</v>
      </c>
      <c r="I6" s="73">
        <v>1.9</v>
      </c>
      <c r="J6" s="73">
        <v>29.2</v>
      </c>
      <c r="K6" s="73">
        <v>36.5</v>
      </c>
      <c r="L6" s="73">
        <v>679</v>
      </c>
      <c r="M6" s="73">
        <v>39.299999999999997</v>
      </c>
      <c r="N6" s="73">
        <v>1.9</v>
      </c>
      <c r="O6" s="73">
        <v>35.700000000000003</v>
      </c>
      <c r="P6" s="73">
        <v>43.1</v>
      </c>
    </row>
    <row r="7" spans="1:16" ht="15" thickBot="1" x14ac:dyDescent="0.4">
      <c r="A7" s="146" t="s">
        <v>114</v>
      </c>
      <c r="B7" s="73">
        <v>355</v>
      </c>
      <c r="C7" s="73">
        <v>18.2</v>
      </c>
      <c r="D7" s="73">
        <v>1.3</v>
      </c>
      <c r="E7" s="73">
        <v>15.8</v>
      </c>
      <c r="F7" s="73">
        <v>20.9</v>
      </c>
      <c r="G7" s="73">
        <v>406</v>
      </c>
      <c r="H7" s="73">
        <v>25.5</v>
      </c>
      <c r="I7" s="73">
        <v>1.7</v>
      </c>
      <c r="J7" s="73">
        <v>22.2</v>
      </c>
      <c r="K7" s="73">
        <v>29.1</v>
      </c>
      <c r="L7" s="73">
        <v>488</v>
      </c>
      <c r="M7" s="73">
        <v>26.9</v>
      </c>
      <c r="N7" s="73">
        <v>1.7</v>
      </c>
      <c r="O7" s="73">
        <v>23.7</v>
      </c>
      <c r="P7" s="73">
        <v>30.3</v>
      </c>
    </row>
    <row r="8" spans="1:16" ht="15" thickBot="1" x14ac:dyDescent="0.4">
      <c r="A8" s="146" t="s">
        <v>115</v>
      </c>
      <c r="B8" s="73">
        <v>452</v>
      </c>
      <c r="C8" s="73">
        <v>24.6</v>
      </c>
      <c r="D8" s="73">
        <v>1.6</v>
      </c>
      <c r="E8" s="73">
        <v>21.6</v>
      </c>
      <c r="F8" s="73">
        <v>27.8</v>
      </c>
      <c r="G8" s="73">
        <v>375</v>
      </c>
      <c r="H8" s="73">
        <v>21.3</v>
      </c>
      <c r="I8" s="73">
        <v>1.4</v>
      </c>
      <c r="J8" s="73">
        <v>18.600000000000001</v>
      </c>
      <c r="K8" s="73">
        <v>24.3</v>
      </c>
      <c r="L8" s="73">
        <v>328</v>
      </c>
      <c r="M8" s="73">
        <v>20.6</v>
      </c>
      <c r="N8" s="73">
        <v>1.6</v>
      </c>
      <c r="O8" s="73">
        <v>17.5</v>
      </c>
      <c r="P8" s="73">
        <v>24</v>
      </c>
    </row>
    <row r="9" spans="1:16" ht="15" thickBot="1" x14ac:dyDescent="0.4">
      <c r="A9" s="146" t="s">
        <v>116</v>
      </c>
      <c r="B9" s="73">
        <v>607</v>
      </c>
      <c r="C9" s="73">
        <v>33.6</v>
      </c>
      <c r="D9" s="73">
        <v>1.7</v>
      </c>
      <c r="E9" s="73">
        <v>30.3</v>
      </c>
      <c r="F9" s="73">
        <v>37.1</v>
      </c>
      <c r="G9" s="73">
        <v>330</v>
      </c>
      <c r="H9" s="73">
        <v>20.399999999999999</v>
      </c>
      <c r="I9" s="73">
        <v>1.6</v>
      </c>
      <c r="J9" s="73">
        <v>17.399999999999999</v>
      </c>
      <c r="K9" s="73">
        <v>23.8</v>
      </c>
      <c r="L9" s="73">
        <v>222</v>
      </c>
      <c r="M9" s="73">
        <v>13.2</v>
      </c>
      <c r="N9" s="73">
        <v>1.3</v>
      </c>
      <c r="O9" s="73">
        <v>10.9</v>
      </c>
      <c r="P9" s="73">
        <v>15.9</v>
      </c>
    </row>
    <row r="10" spans="1:16" ht="15" thickBot="1" x14ac:dyDescent="0.4">
      <c r="A10" s="284" t="s">
        <v>1203</v>
      </c>
      <c r="B10" s="285"/>
      <c r="C10" s="285"/>
      <c r="D10" s="285"/>
      <c r="E10" s="285"/>
      <c r="F10" s="285"/>
      <c r="G10" s="285"/>
      <c r="H10" s="285"/>
      <c r="I10" s="285"/>
      <c r="J10" s="285"/>
      <c r="K10" s="285"/>
      <c r="L10" s="285"/>
      <c r="M10" s="285"/>
      <c r="N10" s="285"/>
      <c r="O10" s="285"/>
      <c r="P10" s="286"/>
    </row>
    <row r="11" spans="1:16" ht="15" thickBot="1" x14ac:dyDescent="0.4">
      <c r="A11" s="146" t="s">
        <v>1204</v>
      </c>
      <c r="B11" s="73">
        <v>871</v>
      </c>
      <c r="C11" s="73">
        <v>47</v>
      </c>
      <c r="D11" s="73">
        <v>1.8</v>
      </c>
      <c r="E11" s="73">
        <v>43.5</v>
      </c>
      <c r="F11" s="73">
        <v>50.5</v>
      </c>
      <c r="G11" s="73">
        <v>896</v>
      </c>
      <c r="H11" s="73">
        <v>51.4</v>
      </c>
      <c r="I11" s="73">
        <v>2</v>
      </c>
      <c r="J11" s="73">
        <v>47.6</v>
      </c>
      <c r="K11" s="73">
        <v>55.2</v>
      </c>
      <c r="L11" s="73">
        <v>946</v>
      </c>
      <c r="M11" s="73">
        <v>55.7</v>
      </c>
      <c r="N11" s="73">
        <v>1.9</v>
      </c>
      <c r="O11" s="73">
        <v>51.9</v>
      </c>
      <c r="P11" s="73">
        <v>59.4</v>
      </c>
    </row>
    <row r="12" spans="1:16" ht="15" thickBot="1" x14ac:dyDescent="0.4">
      <c r="A12" s="146" t="s">
        <v>1205</v>
      </c>
      <c r="B12" s="73">
        <v>984</v>
      </c>
      <c r="C12" s="73">
        <v>53</v>
      </c>
      <c r="D12" s="73">
        <v>1.8</v>
      </c>
      <c r="E12" s="73">
        <v>49.5</v>
      </c>
      <c r="F12" s="73">
        <v>56.6</v>
      </c>
      <c r="G12" s="73">
        <v>805</v>
      </c>
      <c r="H12" s="73">
        <v>48.6</v>
      </c>
      <c r="I12" s="73">
        <v>2</v>
      </c>
      <c r="J12" s="73">
        <v>44.8</v>
      </c>
      <c r="K12" s="73">
        <v>52.4</v>
      </c>
      <c r="L12" s="73">
        <v>771</v>
      </c>
      <c r="M12" s="73">
        <v>44.3</v>
      </c>
      <c r="N12" s="73">
        <v>1.9</v>
      </c>
      <c r="O12" s="73">
        <v>40.6</v>
      </c>
      <c r="P12" s="73">
        <v>48.1</v>
      </c>
    </row>
    <row r="13" spans="1:16" ht="15" thickBot="1" x14ac:dyDescent="0.4">
      <c r="A13" s="284" t="s">
        <v>1044</v>
      </c>
      <c r="B13" s="285"/>
      <c r="C13" s="285"/>
      <c r="D13" s="285"/>
      <c r="E13" s="285"/>
      <c r="F13" s="285"/>
      <c r="G13" s="285"/>
      <c r="H13" s="285"/>
      <c r="I13" s="285"/>
      <c r="J13" s="285"/>
      <c r="K13" s="285"/>
      <c r="L13" s="285"/>
      <c r="M13" s="285"/>
      <c r="N13" s="285"/>
      <c r="O13" s="285"/>
      <c r="P13" s="286"/>
    </row>
    <row r="14" spans="1:16" ht="15" thickBot="1" x14ac:dyDescent="0.4">
      <c r="A14" s="146" t="s">
        <v>1206</v>
      </c>
      <c r="B14" s="73">
        <v>220</v>
      </c>
      <c r="C14" s="73">
        <v>13.4</v>
      </c>
      <c r="D14" s="73">
        <v>1.3</v>
      </c>
      <c r="E14" s="73">
        <v>11.1</v>
      </c>
      <c r="F14" s="73">
        <v>16.2</v>
      </c>
      <c r="G14" s="73">
        <v>143</v>
      </c>
      <c r="H14" s="73">
        <v>11.1</v>
      </c>
      <c r="I14" s="73">
        <v>1.5</v>
      </c>
      <c r="J14" s="73">
        <v>8.5</v>
      </c>
      <c r="K14" s="73">
        <v>14.4</v>
      </c>
      <c r="L14" s="73">
        <v>147</v>
      </c>
      <c r="M14" s="73">
        <v>10.7</v>
      </c>
      <c r="N14" s="73">
        <v>1.2</v>
      </c>
      <c r="O14" s="73">
        <v>8.5</v>
      </c>
      <c r="P14" s="73">
        <v>13.4</v>
      </c>
    </row>
    <row r="15" spans="1:16" ht="15" thickBot="1" x14ac:dyDescent="0.4">
      <c r="A15" s="146" t="s">
        <v>1207</v>
      </c>
      <c r="B15" s="73">
        <v>1633</v>
      </c>
      <c r="C15" s="73">
        <v>86.5</v>
      </c>
      <c r="D15" s="73">
        <v>1.3</v>
      </c>
      <c r="E15" s="73">
        <v>83.8</v>
      </c>
      <c r="F15" s="73">
        <v>88.9</v>
      </c>
      <c r="G15" s="73">
        <v>1555</v>
      </c>
      <c r="H15" s="73">
        <v>88.8</v>
      </c>
      <c r="I15" s="73">
        <v>1.5</v>
      </c>
      <c r="J15" s="73">
        <v>85.5</v>
      </c>
      <c r="K15" s="73">
        <v>91.4</v>
      </c>
      <c r="L15" s="73">
        <v>1566</v>
      </c>
      <c r="M15" s="73">
        <v>89.2</v>
      </c>
      <c r="N15" s="73">
        <v>1.3</v>
      </c>
      <c r="O15" s="73">
        <v>86.5</v>
      </c>
      <c r="P15" s="73">
        <v>91.4</v>
      </c>
    </row>
    <row r="16" spans="1:16" ht="15" thickBot="1" x14ac:dyDescent="0.4">
      <c r="A16" s="146" t="s">
        <v>1208</v>
      </c>
      <c r="B16" s="73">
        <v>2</v>
      </c>
      <c r="C16" s="73">
        <v>0</v>
      </c>
      <c r="D16" s="73">
        <v>0</v>
      </c>
      <c r="E16" s="73">
        <v>0</v>
      </c>
      <c r="F16" s="73">
        <v>0.2</v>
      </c>
      <c r="G16" s="73">
        <v>3</v>
      </c>
      <c r="H16" s="73">
        <v>0.1</v>
      </c>
      <c r="I16" s="73">
        <v>0.1</v>
      </c>
      <c r="J16" s="73">
        <v>0</v>
      </c>
      <c r="K16" s="73">
        <v>0.4</v>
      </c>
      <c r="L16" s="73">
        <v>4</v>
      </c>
      <c r="M16" s="73">
        <v>0.2</v>
      </c>
      <c r="N16" s="73">
        <v>0.1</v>
      </c>
      <c r="O16" s="73">
        <v>0</v>
      </c>
      <c r="P16" s="73">
        <v>0.9</v>
      </c>
    </row>
    <row r="17" spans="1:16" ht="15" thickBot="1" x14ac:dyDescent="0.4">
      <c r="A17" s="284" t="s">
        <v>1209</v>
      </c>
      <c r="B17" s="285"/>
      <c r="C17" s="285"/>
      <c r="D17" s="285"/>
      <c r="E17" s="285"/>
      <c r="F17" s="285"/>
      <c r="G17" s="285"/>
      <c r="H17" s="285"/>
      <c r="I17" s="285"/>
      <c r="J17" s="285"/>
      <c r="K17" s="285"/>
      <c r="L17" s="285"/>
      <c r="M17" s="285"/>
      <c r="N17" s="285"/>
      <c r="O17" s="285"/>
      <c r="P17" s="286"/>
    </row>
    <row r="18" spans="1:16" ht="23.5" thickBot="1" x14ac:dyDescent="0.4">
      <c r="A18" s="146" t="s">
        <v>1210</v>
      </c>
      <c r="B18" s="73">
        <v>1782</v>
      </c>
      <c r="C18" s="73">
        <v>96</v>
      </c>
      <c r="D18" s="73">
        <v>0.7</v>
      </c>
      <c r="E18" s="73">
        <v>94.3</v>
      </c>
      <c r="F18" s="73">
        <v>97.2</v>
      </c>
      <c r="G18" s="73">
        <v>1615</v>
      </c>
      <c r="H18" s="73">
        <v>95.7</v>
      </c>
      <c r="I18" s="73">
        <v>0.6</v>
      </c>
      <c r="J18" s="73">
        <v>94.2</v>
      </c>
      <c r="K18" s="73">
        <v>96.8</v>
      </c>
      <c r="L18" s="73">
        <v>1557</v>
      </c>
      <c r="M18" s="73">
        <v>91.7</v>
      </c>
      <c r="N18" s="73">
        <v>1</v>
      </c>
      <c r="O18" s="73">
        <v>89.6</v>
      </c>
      <c r="P18" s="73">
        <v>93.5</v>
      </c>
    </row>
    <row r="19" spans="1:16" ht="23.5" thickBot="1" x14ac:dyDescent="0.4">
      <c r="A19" s="146" t="s">
        <v>981</v>
      </c>
      <c r="B19" s="73">
        <v>64</v>
      </c>
      <c r="C19" s="73">
        <v>3.7</v>
      </c>
      <c r="D19" s="73">
        <v>0.7</v>
      </c>
      <c r="E19" s="73">
        <v>2.5</v>
      </c>
      <c r="F19" s="73">
        <v>5.5</v>
      </c>
      <c r="G19" s="73">
        <v>75</v>
      </c>
      <c r="H19" s="73">
        <v>3.8</v>
      </c>
      <c r="I19" s="73">
        <v>0.6</v>
      </c>
      <c r="J19" s="73">
        <v>2.7</v>
      </c>
      <c r="K19" s="73">
        <v>5.2</v>
      </c>
      <c r="L19" s="73">
        <v>145</v>
      </c>
      <c r="M19" s="73">
        <v>7.5</v>
      </c>
      <c r="N19" s="73">
        <v>0.9</v>
      </c>
      <c r="O19" s="73">
        <v>5.9</v>
      </c>
      <c r="P19" s="73">
        <v>9.6</v>
      </c>
    </row>
    <row r="20" spans="1:16" ht="15" thickBot="1" x14ac:dyDescent="0.4">
      <c r="A20" s="146" t="s">
        <v>1211</v>
      </c>
      <c r="B20" s="73">
        <v>9</v>
      </c>
      <c r="C20" s="73">
        <v>0.3</v>
      </c>
      <c r="D20" s="73">
        <v>0.1</v>
      </c>
      <c r="E20" s="73">
        <v>0.1</v>
      </c>
      <c r="F20" s="73">
        <v>0.6</v>
      </c>
      <c r="G20" s="73">
        <v>11</v>
      </c>
      <c r="H20" s="73">
        <v>0.5</v>
      </c>
      <c r="I20" s="73">
        <v>0.2</v>
      </c>
      <c r="J20" s="73">
        <v>0.2</v>
      </c>
      <c r="K20" s="73">
        <v>1.1000000000000001</v>
      </c>
      <c r="L20" s="73">
        <v>15</v>
      </c>
      <c r="M20" s="73">
        <v>0.7</v>
      </c>
      <c r="N20" s="73">
        <v>0.2</v>
      </c>
      <c r="O20" s="73">
        <v>0.4</v>
      </c>
      <c r="P20" s="73">
        <v>1.4</v>
      </c>
    </row>
    <row r="21" spans="1:16" ht="15" thickBot="1" x14ac:dyDescent="0.4">
      <c r="A21" s="284" t="s">
        <v>1212</v>
      </c>
      <c r="B21" s="285"/>
      <c r="C21" s="285"/>
      <c r="D21" s="285"/>
      <c r="E21" s="285"/>
      <c r="F21" s="285"/>
      <c r="G21" s="285"/>
      <c r="H21" s="285"/>
      <c r="I21" s="285"/>
      <c r="J21" s="285"/>
      <c r="K21" s="285"/>
      <c r="L21" s="285"/>
      <c r="M21" s="285"/>
      <c r="N21" s="285"/>
      <c r="O21" s="285"/>
      <c r="P21" s="286"/>
    </row>
    <row r="22" spans="1:16" ht="15" thickBot="1" x14ac:dyDescent="0.4">
      <c r="A22" s="146" t="s">
        <v>1213</v>
      </c>
      <c r="B22" s="73">
        <v>1571</v>
      </c>
      <c r="C22" s="73">
        <v>86.7</v>
      </c>
      <c r="D22" s="73">
        <v>1.1000000000000001</v>
      </c>
      <c r="E22" s="73">
        <v>84.4</v>
      </c>
      <c r="F22" s="73">
        <v>88.7</v>
      </c>
      <c r="G22" s="73">
        <v>1478</v>
      </c>
      <c r="H22" s="73">
        <v>88</v>
      </c>
      <c r="I22" s="73">
        <v>1.1000000000000001</v>
      </c>
      <c r="J22" s="73">
        <v>85.6</v>
      </c>
      <c r="K22" s="73">
        <v>90</v>
      </c>
      <c r="L22" s="73">
        <v>1499</v>
      </c>
      <c r="M22" s="73">
        <v>87.9</v>
      </c>
      <c r="N22" s="73">
        <v>1.2</v>
      </c>
      <c r="O22" s="73">
        <v>85.3</v>
      </c>
      <c r="P22" s="73">
        <v>90.1</v>
      </c>
    </row>
    <row r="23" spans="1:16" ht="15" thickBot="1" x14ac:dyDescent="0.4">
      <c r="A23" s="146" t="s">
        <v>1214</v>
      </c>
      <c r="B23" s="73">
        <v>283</v>
      </c>
      <c r="C23" s="73">
        <v>13.3</v>
      </c>
      <c r="D23" s="73">
        <v>1.1000000000000001</v>
      </c>
      <c r="E23" s="73">
        <v>11.3</v>
      </c>
      <c r="F23" s="73">
        <v>15.6</v>
      </c>
      <c r="G23" s="73">
        <v>222</v>
      </c>
      <c r="H23" s="73">
        <v>12</v>
      </c>
      <c r="I23" s="73">
        <v>1.1000000000000001</v>
      </c>
      <c r="J23" s="73">
        <v>10</v>
      </c>
      <c r="K23" s="73">
        <v>14.4</v>
      </c>
      <c r="L23" s="73">
        <v>215</v>
      </c>
      <c r="M23" s="73">
        <v>11.9</v>
      </c>
      <c r="N23" s="73">
        <v>1.2</v>
      </c>
      <c r="O23" s="73">
        <v>9.6999999999999993</v>
      </c>
      <c r="P23" s="73">
        <v>14.5</v>
      </c>
    </row>
    <row r="24" spans="1:16" ht="15" thickBot="1" x14ac:dyDescent="0.4">
      <c r="A24" s="146" t="s">
        <v>1211</v>
      </c>
      <c r="B24" s="73">
        <v>1</v>
      </c>
      <c r="C24" s="73">
        <v>0</v>
      </c>
      <c r="D24" s="73">
        <v>0</v>
      </c>
      <c r="E24" s="73">
        <v>0</v>
      </c>
      <c r="F24" s="73">
        <v>0.1</v>
      </c>
      <c r="G24" s="73">
        <v>1</v>
      </c>
      <c r="H24" s="73">
        <v>0</v>
      </c>
      <c r="I24" s="73">
        <v>0</v>
      </c>
      <c r="J24" s="73">
        <v>0</v>
      </c>
      <c r="K24" s="73">
        <v>0.1</v>
      </c>
      <c r="L24" s="73">
        <v>3</v>
      </c>
      <c r="M24" s="73">
        <v>0.2</v>
      </c>
      <c r="N24" s="73">
        <v>0.1</v>
      </c>
      <c r="O24" s="73">
        <v>0</v>
      </c>
      <c r="P24" s="73">
        <v>0.9</v>
      </c>
    </row>
    <row r="25" spans="1:16" ht="15" thickBot="1" x14ac:dyDescent="0.4">
      <c r="A25" s="284" t="s">
        <v>1215</v>
      </c>
      <c r="B25" s="285"/>
      <c r="C25" s="285"/>
      <c r="D25" s="285"/>
      <c r="E25" s="285"/>
      <c r="F25" s="285"/>
      <c r="G25" s="285"/>
      <c r="H25" s="285"/>
      <c r="I25" s="285"/>
      <c r="J25" s="285"/>
      <c r="K25" s="285"/>
      <c r="L25" s="285"/>
      <c r="M25" s="285"/>
      <c r="N25" s="285"/>
      <c r="O25" s="285"/>
      <c r="P25" s="286"/>
    </row>
    <row r="26" spans="1:16" ht="15" thickBot="1" x14ac:dyDescent="0.4">
      <c r="A26" s="146" t="s">
        <v>1216</v>
      </c>
      <c r="B26" s="73">
        <v>4</v>
      </c>
      <c r="C26" s="73">
        <v>0.2</v>
      </c>
      <c r="D26" s="73">
        <v>0.1</v>
      </c>
      <c r="E26" s="73">
        <v>0.1</v>
      </c>
      <c r="F26" s="73">
        <v>0.6</v>
      </c>
      <c r="G26" s="73">
        <v>0</v>
      </c>
      <c r="H26" s="73">
        <v>0</v>
      </c>
      <c r="I26" s="73">
        <v>0</v>
      </c>
      <c r="J26" s="73">
        <v>0</v>
      </c>
      <c r="K26" s="73">
        <v>0</v>
      </c>
      <c r="L26" s="73">
        <v>2</v>
      </c>
      <c r="M26" s="73">
        <v>0</v>
      </c>
      <c r="N26" s="73">
        <v>0</v>
      </c>
      <c r="O26" s="73">
        <v>0</v>
      </c>
      <c r="P26" s="73">
        <v>0.2</v>
      </c>
    </row>
    <row r="27" spans="1:16" ht="15" thickBot="1" x14ac:dyDescent="0.4">
      <c r="A27" s="146" t="s">
        <v>1217</v>
      </c>
      <c r="B27" s="73">
        <v>154</v>
      </c>
      <c r="C27" s="73">
        <v>7.2</v>
      </c>
      <c r="D27" s="73">
        <v>0.8</v>
      </c>
      <c r="E27" s="73">
        <v>5.8</v>
      </c>
      <c r="F27" s="73">
        <v>8.9</v>
      </c>
      <c r="G27" s="73">
        <v>184</v>
      </c>
      <c r="H27" s="73">
        <v>10.3</v>
      </c>
      <c r="I27" s="73">
        <v>1.1000000000000001</v>
      </c>
      <c r="J27" s="73">
        <v>8.3000000000000007</v>
      </c>
      <c r="K27" s="73">
        <v>12.7</v>
      </c>
      <c r="L27" s="73">
        <v>241</v>
      </c>
      <c r="M27" s="73">
        <v>15.2</v>
      </c>
      <c r="N27" s="73">
        <v>1.4</v>
      </c>
      <c r="O27" s="73">
        <v>12.6</v>
      </c>
      <c r="P27" s="73">
        <v>18.100000000000001</v>
      </c>
    </row>
    <row r="28" spans="1:16" ht="15" thickBot="1" x14ac:dyDescent="0.4">
      <c r="A28" s="146" t="s">
        <v>1218</v>
      </c>
      <c r="B28" s="73">
        <v>864</v>
      </c>
      <c r="C28" s="73">
        <v>52.6</v>
      </c>
      <c r="D28" s="73">
        <v>1.8</v>
      </c>
      <c r="E28" s="73">
        <v>49.1</v>
      </c>
      <c r="F28" s="73">
        <v>56.1</v>
      </c>
      <c r="G28" s="73">
        <v>894</v>
      </c>
      <c r="H28" s="73">
        <v>53.2</v>
      </c>
      <c r="I28" s="73">
        <v>2</v>
      </c>
      <c r="J28" s="73">
        <v>49.4</v>
      </c>
      <c r="K28" s="73">
        <v>57</v>
      </c>
      <c r="L28" s="73">
        <v>939</v>
      </c>
      <c r="M28" s="73">
        <v>55</v>
      </c>
      <c r="N28" s="73">
        <v>1.9</v>
      </c>
      <c r="O28" s="73">
        <v>51.2</v>
      </c>
      <c r="P28" s="73">
        <v>58.8</v>
      </c>
    </row>
    <row r="29" spans="1:16" ht="15" thickBot="1" x14ac:dyDescent="0.4">
      <c r="A29" s="146" t="s">
        <v>1219</v>
      </c>
      <c r="B29" s="73">
        <v>763</v>
      </c>
      <c r="C29" s="73">
        <v>36</v>
      </c>
      <c r="D29" s="73">
        <v>1.7</v>
      </c>
      <c r="E29" s="73">
        <v>32.799999999999997</v>
      </c>
      <c r="F29" s="73">
        <v>39.299999999999997</v>
      </c>
      <c r="G29" s="73">
        <v>576</v>
      </c>
      <c r="H29" s="73">
        <v>33.6</v>
      </c>
      <c r="I29" s="73">
        <v>1.8</v>
      </c>
      <c r="J29" s="73">
        <v>30.1</v>
      </c>
      <c r="K29" s="73">
        <v>37.299999999999997</v>
      </c>
      <c r="L29" s="73">
        <v>488</v>
      </c>
      <c r="M29" s="73">
        <v>27.5</v>
      </c>
      <c r="N29" s="73">
        <v>1.7</v>
      </c>
      <c r="O29" s="73">
        <v>24.2</v>
      </c>
      <c r="P29" s="73">
        <v>31</v>
      </c>
    </row>
    <row r="30" spans="1:16" ht="15" thickBot="1" x14ac:dyDescent="0.4">
      <c r="A30" s="146" t="s">
        <v>1220</v>
      </c>
      <c r="B30" s="73">
        <v>41</v>
      </c>
      <c r="C30" s="73">
        <v>1.9</v>
      </c>
      <c r="D30" s="73">
        <v>0.5</v>
      </c>
      <c r="E30" s="73">
        <v>1.2</v>
      </c>
      <c r="F30" s="73">
        <v>3</v>
      </c>
      <c r="G30" s="73">
        <v>31</v>
      </c>
      <c r="H30" s="73">
        <v>1.3</v>
      </c>
      <c r="I30" s="73">
        <v>0.3</v>
      </c>
      <c r="J30" s="73">
        <v>0.8</v>
      </c>
      <c r="K30" s="73">
        <v>2.1</v>
      </c>
      <c r="L30" s="73">
        <v>36</v>
      </c>
      <c r="M30" s="73">
        <v>1.1000000000000001</v>
      </c>
      <c r="N30" s="73">
        <v>0.4</v>
      </c>
      <c r="O30" s="73">
        <v>0.6</v>
      </c>
      <c r="P30" s="73">
        <v>2.1</v>
      </c>
    </row>
    <row r="31" spans="1:16" ht="15" thickBot="1" x14ac:dyDescent="0.4">
      <c r="A31" s="146" t="s">
        <v>1221</v>
      </c>
      <c r="B31" s="73">
        <v>24</v>
      </c>
      <c r="C31" s="73">
        <v>1.8</v>
      </c>
      <c r="D31" s="73">
        <v>0.6</v>
      </c>
      <c r="E31" s="73">
        <v>0.9</v>
      </c>
      <c r="F31" s="73">
        <v>3.4</v>
      </c>
      <c r="G31" s="73">
        <v>10</v>
      </c>
      <c r="H31" s="73">
        <v>1.3</v>
      </c>
      <c r="I31" s="73">
        <v>0.9</v>
      </c>
      <c r="J31" s="73">
        <v>0.3</v>
      </c>
      <c r="K31" s="73">
        <v>5.4</v>
      </c>
      <c r="L31" s="73">
        <v>8</v>
      </c>
      <c r="M31" s="73">
        <v>0.8</v>
      </c>
      <c r="N31" s="73">
        <v>0.4</v>
      </c>
      <c r="O31" s="73">
        <v>0.3</v>
      </c>
      <c r="P31" s="73">
        <v>2</v>
      </c>
    </row>
    <row r="32" spans="1:16" ht="15" thickBot="1" x14ac:dyDescent="0.4">
      <c r="A32" s="146" t="s">
        <v>1222</v>
      </c>
      <c r="B32" s="73">
        <v>5</v>
      </c>
      <c r="C32" s="73">
        <v>0.4</v>
      </c>
      <c r="D32" s="73">
        <v>0.2</v>
      </c>
      <c r="E32" s="73">
        <v>0.1</v>
      </c>
      <c r="F32" s="73">
        <v>1</v>
      </c>
      <c r="G32" s="73">
        <v>5</v>
      </c>
      <c r="H32" s="73">
        <v>0.3</v>
      </c>
      <c r="I32" s="73">
        <v>0.2</v>
      </c>
      <c r="J32" s="73">
        <v>0.1</v>
      </c>
      <c r="K32" s="73">
        <v>1</v>
      </c>
      <c r="L32" s="73">
        <v>3</v>
      </c>
      <c r="M32" s="73">
        <v>0.5</v>
      </c>
      <c r="N32" s="73">
        <v>0.4</v>
      </c>
      <c r="O32" s="73">
        <v>0.1</v>
      </c>
      <c r="P32" s="73">
        <v>2.4</v>
      </c>
    </row>
    <row r="33" spans="1:16" ht="15" thickBot="1" x14ac:dyDescent="0.4">
      <c r="A33" s="284" t="s">
        <v>1223</v>
      </c>
      <c r="B33" s="285"/>
      <c r="C33" s="285"/>
      <c r="D33" s="285"/>
      <c r="E33" s="285"/>
      <c r="F33" s="285"/>
      <c r="G33" s="285"/>
      <c r="H33" s="285"/>
      <c r="I33" s="285"/>
      <c r="J33" s="285"/>
      <c r="K33" s="285"/>
      <c r="L33" s="285"/>
      <c r="M33" s="285"/>
      <c r="N33" s="285"/>
      <c r="O33" s="285"/>
      <c r="P33" s="286"/>
    </row>
    <row r="34" spans="1:16" ht="23.5" thickBot="1" x14ac:dyDescent="0.4">
      <c r="A34" s="146" t="s">
        <v>1224</v>
      </c>
      <c r="B34" s="73">
        <v>40</v>
      </c>
      <c r="C34" s="73">
        <v>2.5</v>
      </c>
      <c r="D34" s="73">
        <v>0.6</v>
      </c>
      <c r="E34" s="73">
        <v>1.5</v>
      </c>
      <c r="F34" s="73">
        <v>4.0999999999999996</v>
      </c>
      <c r="G34" s="73">
        <v>28</v>
      </c>
      <c r="H34" s="73">
        <v>1.8</v>
      </c>
      <c r="I34" s="73">
        <v>0.4</v>
      </c>
      <c r="J34" s="73">
        <v>1.1000000000000001</v>
      </c>
      <c r="K34" s="73">
        <v>2.8</v>
      </c>
      <c r="L34" s="73">
        <v>45</v>
      </c>
      <c r="M34" s="73">
        <v>2.9</v>
      </c>
      <c r="N34" s="73" t="s">
        <v>1225</v>
      </c>
      <c r="O34" s="73">
        <v>1.8</v>
      </c>
      <c r="P34" s="73">
        <v>4.5999999999999996</v>
      </c>
    </row>
    <row r="35" spans="1:16" ht="15" thickBot="1" x14ac:dyDescent="0.4">
      <c r="A35" s="146" t="s">
        <v>1226</v>
      </c>
      <c r="B35" s="73">
        <v>206</v>
      </c>
      <c r="C35" s="73">
        <v>10.5</v>
      </c>
      <c r="D35" s="73">
        <v>1.1000000000000001</v>
      </c>
      <c r="E35" s="73">
        <v>8.6</v>
      </c>
      <c r="F35" s="73">
        <v>12.8</v>
      </c>
      <c r="G35" s="73">
        <v>187</v>
      </c>
      <c r="H35" s="73">
        <v>11.8</v>
      </c>
      <c r="I35" s="73">
        <v>1.4</v>
      </c>
      <c r="J35" s="73">
        <v>9.3000000000000007</v>
      </c>
      <c r="K35" s="73">
        <v>15</v>
      </c>
      <c r="L35" s="73">
        <v>250</v>
      </c>
      <c r="M35" s="73">
        <v>14.7</v>
      </c>
      <c r="N35" s="73">
        <v>1.4</v>
      </c>
      <c r="O35" s="73">
        <v>12.1</v>
      </c>
      <c r="P35" s="73">
        <v>17.600000000000001</v>
      </c>
    </row>
    <row r="36" spans="1:16" ht="15" thickBot="1" x14ac:dyDescent="0.4">
      <c r="A36" s="146" t="s">
        <v>1227</v>
      </c>
      <c r="B36" s="73">
        <v>368</v>
      </c>
      <c r="C36" s="73">
        <v>21.6</v>
      </c>
      <c r="D36" s="73">
        <v>1.6</v>
      </c>
      <c r="E36" s="73">
        <v>18.7</v>
      </c>
      <c r="F36" s="73">
        <v>24.8</v>
      </c>
      <c r="G36" s="73">
        <v>277</v>
      </c>
      <c r="H36" s="73">
        <v>16.8</v>
      </c>
      <c r="I36" s="73">
        <v>1.5</v>
      </c>
      <c r="J36" s="73">
        <v>14.1</v>
      </c>
      <c r="K36" s="73">
        <v>20</v>
      </c>
      <c r="L36" s="73">
        <v>318</v>
      </c>
      <c r="M36" s="73">
        <v>18</v>
      </c>
      <c r="N36" s="73">
        <v>1.5</v>
      </c>
      <c r="O36" s="73">
        <v>15.2</v>
      </c>
      <c r="P36" s="73">
        <v>21.2</v>
      </c>
    </row>
    <row r="37" spans="1:16" ht="15" thickBot="1" x14ac:dyDescent="0.4">
      <c r="A37" s="146" t="s">
        <v>1228</v>
      </c>
      <c r="B37" s="73">
        <v>247</v>
      </c>
      <c r="C37" s="73">
        <v>15.1</v>
      </c>
      <c r="D37" s="73">
        <v>1.4</v>
      </c>
      <c r="E37" s="73">
        <v>12.6</v>
      </c>
      <c r="F37" s="73">
        <v>18</v>
      </c>
      <c r="G37" s="73">
        <v>262</v>
      </c>
      <c r="H37" s="73">
        <v>15.2</v>
      </c>
      <c r="I37" s="73">
        <v>1.3</v>
      </c>
      <c r="J37" s="73">
        <v>12.8</v>
      </c>
      <c r="K37" s="73">
        <v>18</v>
      </c>
      <c r="L37" s="73">
        <v>301</v>
      </c>
      <c r="M37" s="73">
        <v>19.8</v>
      </c>
      <c r="N37" s="73">
        <v>1.7</v>
      </c>
      <c r="O37" s="73">
        <v>16.7</v>
      </c>
      <c r="P37" s="73">
        <v>23.2</v>
      </c>
    </row>
    <row r="38" spans="1:16" ht="15" thickBot="1" x14ac:dyDescent="0.4">
      <c r="A38" s="146" t="s">
        <v>1229</v>
      </c>
      <c r="B38" s="73">
        <v>279</v>
      </c>
      <c r="C38" s="73">
        <v>16.2</v>
      </c>
      <c r="D38" s="73">
        <v>1.4</v>
      </c>
      <c r="E38" s="73">
        <v>13.7</v>
      </c>
      <c r="F38" s="73">
        <v>19.100000000000001</v>
      </c>
      <c r="G38" s="73">
        <v>294</v>
      </c>
      <c r="H38" s="73">
        <v>17.8</v>
      </c>
      <c r="I38" s="73">
        <v>1.5</v>
      </c>
      <c r="J38" s="73">
        <v>15.1</v>
      </c>
      <c r="K38" s="73">
        <v>20.9</v>
      </c>
      <c r="L38" s="73">
        <v>291</v>
      </c>
      <c r="M38" s="73">
        <v>17.5</v>
      </c>
      <c r="N38" s="73">
        <v>1.4</v>
      </c>
      <c r="O38" s="73">
        <v>14.9</v>
      </c>
      <c r="P38" s="73">
        <v>20.5</v>
      </c>
    </row>
    <row r="39" spans="1:16" ht="15" thickBot="1" x14ac:dyDescent="0.4">
      <c r="A39" s="146" t="s">
        <v>1230</v>
      </c>
      <c r="B39" s="73">
        <v>705</v>
      </c>
      <c r="C39" s="73">
        <v>33.700000000000003</v>
      </c>
      <c r="D39" s="73">
        <v>1.6</v>
      </c>
      <c r="E39" s="73">
        <v>30.7</v>
      </c>
      <c r="F39" s="73">
        <v>37</v>
      </c>
      <c r="G39" s="73">
        <v>648</v>
      </c>
      <c r="H39" s="73">
        <v>36.299999999999997</v>
      </c>
      <c r="I39" s="73">
        <v>1.8</v>
      </c>
      <c r="J39" s="73">
        <v>32.700000000000003</v>
      </c>
      <c r="K39" s="73">
        <v>39.9</v>
      </c>
      <c r="L39" s="73">
        <v>500</v>
      </c>
      <c r="M39" s="73">
        <v>26.7</v>
      </c>
      <c r="N39" s="73">
        <v>1.6</v>
      </c>
      <c r="O39" s="73">
        <v>23.7</v>
      </c>
      <c r="P39" s="73">
        <v>30.1</v>
      </c>
    </row>
    <row r="40" spans="1:16" ht="15" thickBot="1" x14ac:dyDescent="0.4">
      <c r="A40" s="146" t="s">
        <v>1231</v>
      </c>
      <c r="B40" s="73">
        <v>2</v>
      </c>
      <c r="C40" s="73">
        <v>0.1</v>
      </c>
      <c r="D40" s="73">
        <v>0.1</v>
      </c>
      <c r="E40" s="73">
        <v>0</v>
      </c>
      <c r="F40" s="73">
        <v>0.3</v>
      </c>
      <c r="G40" s="73">
        <v>3</v>
      </c>
      <c r="H40" s="73">
        <v>0.1</v>
      </c>
      <c r="I40" s="73">
        <v>0.1</v>
      </c>
      <c r="J40" s="73">
        <v>0</v>
      </c>
      <c r="K40" s="73">
        <v>0.3</v>
      </c>
      <c r="L40" s="73">
        <v>3</v>
      </c>
      <c r="M40" s="73">
        <v>0.1</v>
      </c>
      <c r="N40" s="73">
        <v>0.1</v>
      </c>
      <c r="O40" s="73">
        <v>0</v>
      </c>
      <c r="P40" s="73">
        <v>0.4</v>
      </c>
    </row>
    <row r="41" spans="1:16" ht="15" thickBot="1" x14ac:dyDescent="0.4">
      <c r="A41" s="146" t="s">
        <v>1222</v>
      </c>
      <c r="B41" s="73">
        <v>8</v>
      </c>
      <c r="C41" s="73">
        <v>0.3</v>
      </c>
      <c r="D41" s="73">
        <v>0.1</v>
      </c>
      <c r="E41" s="73">
        <v>0.1</v>
      </c>
      <c r="F41" s="73">
        <v>0.7</v>
      </c>
      <c r="G41" s="73">
        <v>2</v>
      </c>
      <c r="H41" s="73">
        <v>0.2</v>
      </c>
      <c r="I41" s="73">
        <v>0.2</v>
      </c>
      <c r="J41" s="73">
        <v>0</v>
      </c>
      <c r="K41" s="73">
        <v>1.4</v>
      </c>
      <c r="L41" s="73">
        <v>9</v>
      </c>
      <c r="M41" s="73">
        <v>0.3</v>
      </c>
      <c r="N41" s="73">
        <v>0.1</v>
      </c>
      <c r="O41" s="73">
        <v>0.1</v>
      </c>
      <c r="P41" s="73">
        <v>0.6</v>
      </c>
    </row>
    <row r="42" spans="1:16" ht="15" thickBot="1" x14ac:dyDescent="0.4">
      <c r="A42" s="284" t="s">
        <v>1232</v>
      </c>
      <c r="B42" s="285"/>
      <c r="C42" s="285"/>
      <c r="D42" s="285"/>
      <c r="E42" s="285"/>
      <c r="F42" s="285"/>
      <c r="G42" s="285"/>
      <c r="H42" s="285"/>
      <c r="I42" s="285"/>
      <c r="J42" s="285"/>
      <c r="K42" s="285"/>
      <c r="L42" s="285"/>
      <c r="M42" s="285"/>
      <c r="N42" s="285"/>
      <c r="O42" s="285"/>
      <c r="P42" s="286"/>
    </row>
    <row r="43" spans="1:16" ht="15" thickBot="1" x14ac:dyDescent="0.4">
      <c r="A43" s="146" t="s">
        <v>1233</v>
      </c>
      <c r="B43" s="73">
        <v>961</v>
      </c>
      <c r="C43" s="73">
        <v>49</v>
      </c>
      <c r="D43" s="73">
        <v>1.8</v>
      </c>
      <c r="E43" s="73">
        <v>45.5</v>
      </c>
      <c r="F43" s="73">
        <v>52.5</v>
      </c>
      <c r="G43" s="73">
        <v>892</v>
      </c>
      <c r="H43" s="73">
        <v>49.5</v>
      </c>
      <c r="I43" s="73">
        <v>1.9</v>
      </c>
      <c r="J43" s="73">
        <v>45.7</v>
      </c>
      <c r="K43" s="73">
        <v>53.3</v>
      </c>
      <c r="L43" s="73">
        <v>828</v>
      </c>
      <c r="M43" s="73">
        <v>46.2</v>
      </c>
      <c r="N43" s="73">
        <v>1.9</v>
      </c>
      <c r="O43" s="73">
        <v>42.4</v>
      </c>
      <c r="P43" s="73">
        <v>50</v>
      </c>
    </row>
    <row r="44" spans="1:16" ht="15" thickBot="1" x14ac:dyDescent="0.4">
      <c r="A44" s="146" t="s">
        <v>1234</v>
      </c>
      <c r="B44" s="73">
        <v>423</v>
      </c>
      <c r="C44" s="73">
        <v>23.8</v>
      </c>
      <c r="D44" s="73">
        <v>1.6</v>
      </c>
      <c r="E44" s="73">
        <v>20.8</v>
      </c>
      <c r="F44" s="73">
        <v>27.1</v>
      </c>
      <c r="G44" s="73">
        <v>377</v>
      </c>
      <c r="H44" s="73">
        <v>22.1</v>
      </c>
      <c r="I44" s="73">
        <v>1.7</v>
      </c>
      <c r="J44" s="73">
        <v>19</v>
      </c>
      <c r="K44" s="73">
        <v>25.6</v>
      </c>
      <c r="L44" s="73">
        <v>401</v>
      </c>
      <c r="M44" s="73">
        <v>23.5</v>
      </c>
      <c r="N44" s="73">
        <v>1.7</v>
      </c>
      <c r="O44" s="73">
        <v>20.399999999999999</v>
      </c>
      <c r="P44" s="73">
        <v>27</v>
      </c>
    </row>
    <row r="45" spans="1:16" ht="15" thickBot="1" x14ac:dyDescent="0.4">
      <c r="A45" s="146" t="s">
        <v>1235</v>
      </c>
      <c r="B45" s="73">
        <v>168</v>
      </c>
      <c r="C45" s="73">
        <v>8.1999999999999993</v>
      </c>
      <c r="D45" s="73">
        <v>0.9</v>
      </c>
      <c r="E45" s="73">
        <v>6.6</v>
      </c>
      <c r="F45" s="73">
        <v>10.1</v>
      </c>
      <c r="G45" s="73">
        <v>184</v>
      </c>
      <c r="H45" s="73">
        <v>10.3</v>
      </c>
      <c r="I45" s="73">
        <v>1.1000000000000001</v>
      </c>
      <c r="J45" s="73">
        <v>8.1999999999999993</v>
      </c>
      <c r="K45" s="73">
        <v>12.7</v>
      </c>
      <c r="L45" s="73">
        <v>193</v>
      </c>
      <c r="M45" s="73">
        <v>9</v>
      </c>
      <c r="N45" s="73">
        <v>0.9</v>
      </c>
      <c r="O45" s="73">
        <v>7.4</v>
      </c>
      <c r="P45" s="73">
        <v>11</v>
      </c>
    </row>
    <row r="46" spans="1:16" ht="23.5" thickBot="1" x14ac:dyDescent="0.4">
      <c r="A46" s="146" t="s">
        <v>1236</v>
      </c>
      <c r="B46" s="73">
        <v>19</v>
      </c>
      <c r="C46" s="73">
        <v>0.8</v>
      </c>
      <c r="D46" s="73">
        <v>0.3</v>
      </c>
      <c r="E46" s="73">
        <v>0.4</v>
      </c>
      <c r="F46" s="73">
        <v>1.5</v>
      </c>
      <c r="G46" s="73">
        <v>24</v>
      </c>
      <c r="H46" s="73">
        <v>1.7</v>
      </c>
      <c r="I46" s="73">
        <v>0.5</v>
      </c>
      <c r="J46" s="73">
        <v>1</v>
      </c>
      <c r="K46" s="73">
        <v>3.1</v>
      </c>
      <c r="L46" s="73">
        <v>20</v>
      </c>
      <c r="M46" s="73">
        <v>0.9</v>
      </c>
      <c r="N46" s="73">
        <v>0.3</v>
      </c>
      <c r="O46" s="73">
        <v>0.5</v>
      </c>
      <c r="P46" s="73">
        <v>1.6</v>
      </c>
    </row>
    <row r="47" spans="1:16" ht="23.5" thickBot="1" x14ac:dyDescent="0.4">
      <c r="A47" s="146" t="s">
        <v>1237</v>
      </c>
      <c r="B47" s="73">
        <v>16</v>
      </c>
      <c r="C47" s="73">
        <v>0.8</v>
      </c>
      <c r="D47" s="73">
        <v>0.3</v>
      </c>
      <c r="E47" s="73">
        <v>0.4</v>
      </c>
      <c r="F47" s="73">
        <v>1.7</v>
      </c>
      <c r="G47" s="73">
        <v>12</v>
      </c>
      <c r="H47" s="73">
        <v>0.9</v>
      </c>
      <c r="I47" s="73">
        <v>0.3</v>
      </c>
      <c r="J47" s="73">
        <v>0.4</v>
      </c>
      <c r="K47" s="73">
        <v>1.8</v>
      </c>
      <c r="L47" s="73">
        <v>16</v>
      </c>
      <c r="M47" s="73">
        <v>1.2</v>
      </c>
      <c r="N47" s="73">
        <v>0.5</v>
      </c>
      <c r="O47" s="73">
        <v>0.5</v>
      </c>
      <c r="P47" s="73">
        <v>2.5</v>
      </c>
    </row>
    <row r="48" spans="1:16" ht="15" thickBot="1" x14ac:dyDescent="0.4">
      <c r="A48" s="146" t="s">
        <v>1238</v>
      </c>
      <c r="B48" s="73">
        <v>28</v>
      </c>
      <c r="C48" s="73">
        <v>2</v>
      </c>
      <c r="D48" s="73">
        <v>0.5</v>
      </c>
      <c r="E48" s="73">
        <v>1.2</v>
      </c>
      <c r="F48" s="73">
        <v>3.3</v>
      </c>
      <c r="G48" s="73">
        <v>21</v>
      </c>
      <c r="H48" s="73">
        <v>1.2</v>
      </c>
      <c r="I48" s="73">
        <v>0.4</v>
      </c>
      <c r="J48" s="73">
        <v>0.6</v>
      </c>
      <c r="K48" s="73">
        <v>2.4</v>
      </c>
      <c r="L48" s="73">
        <v>32</v>
      </c>
      <c r="M48" s="73">
        <v>2.8</v>
      </c>
      <c r="N48" s="73">
        <v>0.9</v>
      </c>
      <c r="O48" s="73">
        <v>1.5</v>
      </c>
      <c r="P48" s="73">
        <v>5.0999999999999996</v>
      </c>
    </row>
    <row r="49" spans="1:16" ht="15" thickBot="1" x14ac:dyDescent="0.4">
      <c r="A49" s="146" t="s">
        <v>1239</v>
      </c>
      <c r="B49" s="73">
        <v>35</v>
      </c>
      <c r="C49" s="73">
        <v>1.9</v>
      </c>
      <c r="D49" s="73">
        <v>0.4</v>
      </c>
      <c r="E49" s="73">
        <v>1.2</v>
      </c>
      <c r="F49" s="73">
        <v>2.9</v>
      </c>
      <c r="G49" s="73">
        <v>26</v>
      </c>
      <c r="H49" s="73">
        <v>1.6</v>
      </c>
      <c r="I49" s="73">
        <v>0.4</v>
      </c>
      <c r="J49" s="73">
        <v>1</v>
      </c>
      <c r="K49" s="73">
        <v>2.5</v>
      </c>
      <c r="L49" s="73">
        <v>29</v>
      </c>
      <c r="M49" s="73">
        <v>1.9</v>
      </c>
      <c r="N49" s="73">
        <v>0.5</v>
      </c>
      <c r="O49" s="73">
        <v>1.1000000000000001</v>
      </c>
      <c r="P49" s="73">
        <v>3</v>
      </c>
    </row>
    <row r="50" spans="1:16" ht="15" thickBot="1" x14ac:dyDescent="0.4">
      <c r="A50" s="146" t="s">
        <v>1240</v>
      </c>
      <c r="B50" s="73">
        <v>25</v>
      </c>
      <c r="C50" s="73">
        <v>1.5</v>
      </c>
      <c r="D50" s="73">
        <v>0.5</v>
      </c>
      <c r="E50" s="73">
        <v>0.8</v>
      </c>
      <c r="F50" s="73">
        <v>2.8</v>
      </c>
      <c r="G50" s="73">
        <v>18</v>
      </c>
      <c r="H50" s="73">
        <v>1.7</v>
      </c>
      <c r="I50" s="73">
        <v>0.6</v>
      </c>
      <c r="J50" s="73">
        <v>0.8</v>
      </c>
      <c r="K50" s="73">
        <v>3.4</v>
      </c>
      <c r="L50" s="73">
        <v>20</v>
      </c>
      <c r="M50" s="73">
        <v>1.3</v>
      </c>
      <c r="N50" s="73">
        <v>0.4</v>
      </c>
      <c r="O50" s="73">
        <v>0.7</v>
      </c>
      <c r="P50" s="73">
        <v>2.4</v>
      </c>
    </row>
    <row r="51" spans="1:16" ht="15" thickBot="1" x14ac:dyDescent="0.4">
      <c r="A51" s="146" t="s">
        <v>1241</v>
      </c>
      <c r="B51" s="73">
        <v>24</v>
      </c>
      <c r="C51" s="73">
        <v>2</v>
      </c>
      <c r="D51" s="73">
        <v>0.6</v>
      </c>
      <c r="E51" s="73">
        <v>1.1000000000000001</v>
      </c>
      <c r="F51" s="73">
        <v>3.6</v>
      </c>
      <c r="G51" s="73">
        <v>14</v>
      </c>
      <c r="H51" s="73">
        <v>1.4</v>
      </c>
      <c r="I51" s="73">
        <v>1</v>
      </c>
      <c r="J51" s="73">
        <v>0.4</v>
      </c>
      <c r="K51" s="73">
        <v>5.2</v>
      </c>
      <c r="L51" s="73">
        <v>9</v>
      </c>
      <c r="M51" s="73">
        <v>0.6</v>
      </c>
      <c r="N51" s="73">
        <v>0.3</v>
      </c>
      <c r="O51" s="73">
        <v>0.2</v>
      </c>
      <c r="P51" s="73">
        <v>1.8</v>
      </c>
    </row>
    <row r="52" spans="1:16" ht="15" thickBot="1" x14ac:dyDescent="0.4">
      <c r="A52" s="146" t="s">
        <v>1242</v>
      </c>
      <c r="B52" s="73">
        <v>121</v>
      </c>
      <c r="C52" s="73">
        <v>7.8</v>
      </c>
      <c r="D52" s="73">
        <v>1.1000000000000001</v>
      </c>
      <c r="E52" s="73">
        <v>5.9</v>
      </c>
      <c r="F52" s="73">
        <v>10.3</v>
      </c>
      <c r="G52" s="73">
        <v>109</v>
      </c>
      <c r="H52" s="73">
        <v>8.1</v>
      </c>
      <c r="I52" s="73">
        <v>1.2</v>
      </c>
      <c r="J52" s="73">
        <v>6.1</v>
      </c>
      <c r="K52" s="73">
        <v>10.8</v>
      </c>
      <c r="L52" s="73">
        <v>135</v>
      </c>
      <c r="M52" s="73">
        <v>10.199999999999999</v>
      </c>
      <c r="N52" s="73">
        <v>1.3</v>
      </c>
      <c r="O52" s="73">
        <v>7.9</v>
      </c>
      <c r="P52" s="73">
        <v>13</v>
      </c>
    </row>
    <row r="53" spans="1:16" ht="15" thickBot="1" x14ac:dyDescent="0.4">
      <c r="A53" s="146" t="s">
        <v>1163</v>
      </c>
      <c r="B53" s="73">
        <v>26</v>
      </c>
      <c r="C53" s="73">
        <v>1.8</v>
      </c>
      <c r="D53" s="73">
        <v>0.5</v>
      </c>
      <c r="E53" s="73">
        <v>1.1000000000000001</v>
      </c>
      <c r="F53" s="73">
        <v>3</v>
      </c>
      <c r="G53" s="73">
        <v>21</v>
      </c>
      <c r="H53" s="73">
        <v>1</v>
      </c>
      <c r="I53" s="73">
        <v>0.3</v>
      </c>
      <c r="J53" s="73">
        <v>0.6</v>
      </c>
      <c r="K53" s="73">
        <v>1.8</v>
      </c>
      <c r="L53" s="73">
        <v>28</v>
      </c>
      <c r="M53" s="73">
        <v>2.2999999999999998</v>
      </c>
      <c r="N53" s="73">
        <v>0.6</v>
      </c>
      <c r="O53" s="73">
        <v>1.3</v>
      </c>
      <c r="P53" s="73">
        <v>3.9</v>
      </c>
    </row>
    <row r="54" spans="1:16" ht="15" thickBot="1" x14ac:dyDescent="0.4">
      <c r="A54" s="146" t="s">
        <v>1222</v>
      </c>
      <c r="B54" s="73">
        <v>9</v>
      </c>
      <c r="C54" s="73">
        <v>0.5</v>
      </c>
      <c r="D54" s="73">
        <v>0.2</v>
      </c>
      <c r="E54" s="73">
        <v>0.2</v>
      </c>
      <c r="F54" s="73">
        <v>1.1000000000000001</v>
      </c>
      <c r="G54" s="73">
        <v>3</v>
      </c>
      <c r="H54" s="73">
        <v>0.4</v>
      </c>
      <c r="I54" s="73">
        <v>0.2</v>
      </c>
      <c r="J54" s="73">
        <v>0.1</v>
      </c>
      <c r="K54" s="73">
        <v>1.3</v>
      </c>
      <c r="L54" s="73">
        <v>6</v>
      </c>
      <c r="M54" s="73">
        <v>0.2</v>
      </c>
      <c r="N54" s="73">
        <v>0.1</v>
      </c>
      <c r="O54" s="73">
        <v>0.1</v>
      </c>
      <c r="P54" s="73">
        <v>0.4</v>
      </c>
    </row>
    <row r="55" spans="1:16" ht="15" thickBot="1" x14ac:dyDescent="0.4">
      <c r="A55" s="284" t="s">
        <v>1243</v>
      </c>
      <c r="B55" s="285"/>
      <c r="C55" s="285"/>
      <c r="D55" s="285"/>
      <c r="E55" s="285"/>
      <c r="F55" s="285"/>
      <c r="G55" s="285"/>
      <c r="H55" s="285"/>
      <c r="I55" s="285"/>
      <c r="J55" s="285"/>
      <c r="K55" s="285"/>
      <c r="L55" s="285"/>
      <c r="M55" s="285"/>
      <c r="N55" s="285"/>
      <c r="O55" s="285"/>
      <c r="P55" s="286"/>
    </row>
    <row r="56" spans="1:16" ht="15" thickBot="1" x14ac:dyDescent="0.4">
      <c r="A56" s="146" t="s">
        <v>1244</v>
      </c>
      <c r="B56" s="73">
        <v>1322</v>
      </c>
      <c r="C56" s="73">
        <v>64.8</v>
      </c>
      <c r="D56" s="73">
        <v>1.8</v>
      </c>
      <c r="E56" s="73">
        <v>61.2</v>
      </c>
      <c r="F56" s="73">
        <v>68.2</v>
      </c>
      <c r="G56" s="73">
        <v>1184</v>
      </c>
      <c r="H56" s="73">
        <v>65.3</v>
      </c>
      <c r="I56" s="73">
        <v>1.8</v>
      </c>
      <c r="J56" s="73">
        <v>61.6</v>
      </c>
      <c r="K56" s="73">
        <v>68.8</v>
      </c>
      <c r="L56" s="73">
        <v>1168</v>
      </c>
      <c r="M56" s="73">
        <v>61.6</v>
      </c>
      <c r="N56" s="73">
        <v>1.9</v>
      </c>
      <c r="O56" s="73">
        <v>57.7</v>
      </c>
      <c r="P56" s="73">
        <v>65.3</v>
      </c>
    </row>
    <row r="57" spans="1:16" ht="15" thickBot="1" x14ac:dyDescent="0.4">
      <c r="A57" s="146" t="s">
        <v>1243</v>
      </c>
      <c r="B57" s="73">
        <v>533</v>
      </c>
      <c r="C57" s="73">
        <v>35.200000000000003</v>
      </c>
      <c r="D57" s="73">
        <v>1.8</v>
      </c>
      <c r="E57" s="73">
        <v>31.8</v>
      </c>
      <c r="F57" s="73">
        <v>38.799999999999997</v>
      </c>
      <c r="G57" s="73">
        <v>517</v>
      </c>
      <c r="H57" s="73">
        <v>34.700000000000003</v>
      </c>
      <c r="I57" s="73">
        <v>1.8</v>
      </c>
      <c r="J57" s="73">
        <v>31.2</v>
      </c>
      <c r="K57" s="73">
        <v>38.4</v>
      </c>
      <c r="L57" s="73">
        <v>549</v>
      </c>
      <c r="M57" s="73">
        <v>38.4</v>
      </c>
      <c r="N57" s="73">
        <v>1.9</v>
      </c>
      <c r="O57" s="73">
        <v>34.700000000000003</v>
      </c>
      <c r="P57" s="73">
        <v>42.3</v>
      </c>
    </row>
    <row r="58" spans="1:16" ht="15" thickBot="1" x14ac:dyDescent="0.4">
      <c r="A58" s="284" t="s">
        <v>1245</v>
      </c>
      <c r="B58" s="285"/>
      <c r="C58" s="285"/>
      <c r="D58" s="285"/>
      <c r="E58" s="285"/>
      <c r="F58" s="285"/>
      <c r="G58" s="285"/>
      <c r="H58" s="285"/>
      <c r="I58" s="285"/>
      <c r="J58" s="285"/>
      <c r="K58" s="285"/>
      <c r="L58" s="285"/>
      <c r="M58" s="285"/>
      <c r="N58" s="285"/>
      <c r="O58" s="285"/>
      <c r="P58" s="286"/>
    </row>
    <row r="59" spans="1:16" ht="15" thickBot="1" x14ac:dyDescent="0.4">
      <c r="A59" s="146" t="s">
        <v>1246</v>
      </c>
      <c r="B59" s="73">
        <v>1349</v>
      </c>
      <c r="C59" s="73">
        <v>72.5</v>
      </c>
      <c r="D59" s="73">
        <v>1.6</v>
      </c>
      <c r="E59" s="73">
        <v>69.2</v>
      </c>
      <c r="F59" s="73">
        <v>75.5</v>
      </c>
      <c r="G59" s="73">
        <v>1287</v>
      </c>
      <c r="H59" s="73">
        <v>73.400000000000006</v>
      </c>
      <c r="I59" s="73">
        <v>1.8</v>
      </c>
      <c r="J59" s="73">
        <v>69.599999999999994</v>
      </c>
      <c r="K59" s="73">
        <v>76.8</v>
      </c>
      <c r="L59" s="73">
        <v>1255</v>
      </c>
      <c r="M59" s="73">
        <v>71.2</v>
      </c>
      <c r="N59" s="73">
        <v>1.7</v>
      </c>
      <c r="O59" s="73">
        <v>67.7</v>
      </c>
      <c r="P59" s="73">
        <v>74.400000000000006</v>
      </c>
    </row>
    <row r="60" spans="1:16" ht="23.5" thickBot="1" x14ac:dyDescent="0.4">
      <c r="A60" s="146" t="s">
        <v>1247</v>
      </c>
      <c r="B60" s="73">
        <v>126</v>
      </c>
      <c r="C60" s="73">
        <v>5.4</v>
      </c>
      <c r="D60" s="73">
        <v>0.7</v>
      </c>
      <c r="E60" s="73">
        <v>4.3</v>
      </c>
      <c r="F60" s="73">
        <v>6.9</v>
      </c>
      <c r="G60" s="73">
        <v>106</v>
      </c>
      <c r="H60" s="73">
        <v>6.2</v>
      </c>
      <c r="I60" s="73">
        <v>1.2</v>
      </c>
      <c r="J60" s="73">
        <v>4.0999999999999996</v>
      </c>
      <c r="K60" s="73">
        <v>9.1</v>
      </c>
      <c r="L60" s="73">
        <v>110</v>
      </c>
      <c r="M60" s="73">
        <v>5.8</v>
      </c>
      <c r="N60" s="73">
        <v>0.9</v>
      </c>
      <c r="O60" s="73">
        <v>4.3</v>
      </c>
      <c r="P60" s="73">
        <v>7.7</v>
      </c>
    </row>
    <row r="61" spans="1:16" ht="23.5" thickBot="1" x14ac:dyDescent="0.4">
      <c r="A61" s="146" t="s">
        <v>1248</v>
      </c>
      <c r="B61" s="73">
        <v>220</v>
      </c>
      <c r="C61" s="73">
        <v>13.2</v>
      </c>
      <c r="D61" s="73">
        <v>1.3</v>
      </c>
      <c r="E61" s="73">
        <v>10.8</v>
      </c>
      <c r="F61" s="73">
        <v>15.9</v>
      </c>
      <c r="G61" s="73">
        <v>179</v>
      </c>
      <c r="H61" s="73">
        <v>11.5</v>
      </c>
      <c r="I61" s="73">
        <v>1.3</v>
      </c>
      <c r="J61" s="73">
        <v>9.3000000000000007</v>
      </c>
      <c r="K61" s="73">
        <v>14.3</v>
      </c>
      <c r="L61" s="73">
        <v>244</v>
      </c>
      <c r="M61" s="73">
        <v>15.5</v>
      </c>
      <c r="N61" s="73">
        <v>1.3</v>
      </c>
      <c r="O61" s="73">
        <v>13.1</v>
      </c>
      <c r="P61" s="73">
        <v>18.2</v>
      </c>
    </row>
    <row r="62" spans="1:16" ht="23.5" thickBot="1" x14ac:dyDescent="0.4">
      <c r="A62" s="146" t="s">
        <v>1249</v>
      </c>
      <c r="B62" s="73">
        <v>144</v>
      </c>
      <c r="C62" s="73">
        <v>8.1</v>
      </c>
      <c r="D62" s="73">
        <v>1</v>
      </c>
      <c r="E62" s="73">
        <v>6.4</v>
      </c>
      <c r="F62" s="73">
        <v>10.3</v>
      </c>
      <c r="G62" s="73">
        <v>114</v>
      </c>
      <c r="H62" s="73">
        <v>8.4</v>
      </c>
      <c r="I62" s="73">
        <v>1.1000000000000001</v>
      </c>
      <c r="J62" s="73">
        <v>6.5</v>
      </c>
      <c r="K62" s="73">
        <v>10.8</v>
      </c>
      <c r="L62" s="73">
        <v>86</v>
      </c>
      <c r="M62" s="73">
        <v>5.9</v>
      </c>
      <c r="N62" s="73">
        <v>0.9</v>
      </c>
      <c r="O62" s="73">
        <v>4.3</v>
      </c>
      <c r="P62" s="73">
        <v>8</v>
      </c>
    </row>
    <row r="63" spans="1:16" ht="23.5" thickBot="1" x14ac:dyDescent="0.4">
      <c r="A63" s="146" t="s">
        <v>1250</v>
      </c>
      <c r="B63" s="73">
        <v>10</v>
      </c>
      <c r="C63" s="73">
        <v>0.4</v>
      </c>
      <c r="D63" s="73">
        <v>0.2</v>
      </c>
      <c r="E63" s="73">
        <v>0.2</v>
      </c>
      <c r="F63" s="73">
        <v>1.1000000000000001</v>
      </c>
      <c r="G63" s="73">
        <v>8</v>
      </c>
      <c r="H63" s="73">
        <v>0.3</v>
      </c>
      <c r="I63" s="73">
        <v>0.2</v>
      </c>
      <c r="J63" s="73">
        <v>0.1</v>
      </c>
      <c r="K63" s="73">
        <v>1</v>
      </c>
      <c r="L63" s="73">
        <v>14</v>
      </c>
      <c r="M63" s="73">
        <v>0.9</v>
      </c>
      <c r="N63" s="73">
        <v>0.4</v>
      </c>
      <c r="O63" s="73">
        <v>0.4</v>
      </c>
      <c r="P63" s="73">
        <v>2.1</v>
      </c>
    </row>
    <row r="64" spans="1:16" ht="35" thickBot="1" x14ac:dyDescent="0.4">
      <c r="A64" s="146" t="s">
        <v>1251</v>
      </c>
      <c r="B64" s="73">
        <v>6</v>
      </c>
      <c r="C64" s="73">
        <v>0.3</v>
      </c>
      <c r="D64" s="73">
        <v>0.1</v>
      </c>
      <c r="E64" s="73">
        <v>0.1</v>
      </c>
      <c r="F64" s="73">
        <v>0.8</v>
      </c>
      <c r="G64" s="73">
        <v>7</v>
      </c>
      <c r="H64" s="73">
        <v>0.2</v>
      </c>
      <c r="I64" s="73">
        <v>0.1</v>
      </c>
      <c r="J64" s="73">
        <v>0.1</v>
      </c>
      <c r="K64" s="73">
        <v>0.6</v>
      </c>
      <c r="L64" s="73">
        <v>8</v>
      </c>
      <c r="M64" s="73">
        <v>0.7</v>
      </c>
      <c r="N64" s="73">
        <v>0.3</v>
      </c>
      <c r="O64" s="73">
        <v>0.3</v>
      </c>
      <c r="P64" s="73">
        <v>1.8</v>
      </c>
    </row>
    <row r="65" spans="1:16" ht="15" thickBot="1" x14ac:dyDescent="0.4">
      <c r="A65" s="284" t="s">
        <v>1252</v>
      </c>
      <c r="B65" s="285"/>
      <c r="C65" s="285"/>
      <c r="D65" s="285"/>
      <c r="E65" s="285"/>
      <c r="F65" s="285"/>
      <c r="G65" s="285"/>
      <c r="H65" s="285"/>
      <c r="I65" s="285"/>
      <c r="J65" s="285"/>
      <c r="K65" s="285"/>
      <c r="L65" s="285"/>
      <c r="M65" s="285"/>
      <c r="N65" s="285"/>
      <c r="O65" s="285"/>
      <c r="P65" s="286"/>
    </row>
    <row r="66" spans="1:16" ht="15" thickBot="1" x14ac:dyDescent="0.4">
      <c r="A66" s="146" t="s">
        <v>1253</v>
      </c>
      <c r="B66" s="73">
        <v>1855</v>
      </c>
      <c r="C66" s="73">
        <v>2.2999999999999998</v>
      </c>
      <c r="D66" s="73">
        <v>0</v>
      </c>
      <c r="E66" s="73">
        <v>2.2000000000000002</v>
      </c>
      <c r="F66" s="73">
        <v>2.2999999999999998</v>
      </c>
      <c r="G66" s="73">
        <v>1701</v>
      </c>
      <c r="H66" s="73">
        <v>2.2000000000000002</v>
      </c>
      <c r="I66" s="73">
        <v>0</v>
      </c>
      <c r="J66" s="73">
        <v>2.2000000000000002</v>
      </c>
      <c r="K66" s="73">
        <v>2.2000000000000002</v>
      </c>
      <c r="L66" s="73">
        <v>1717</v>
      </c>
      <c r="M66" s="73">
        <v>2.5</v>
      </c>
      <c r="N66" s="73">
        <v>0</v>
      </c>
      <c r="O66" s="73">
        <v>2.4</v>
      </c>
      <c r="P66" s="73">
        <v>2.5</v>
      </c>
    </row>
    <row r="67" spans="1:16" x14ac:dyDescent="0.35">
      <c r="A67" s="190" t="s">
        <v>1254</v>
      </c>
      <c r="B67" s="190"/>
      <c r="C67" s="190"/>
      <c r="D67" s="190"/>
      <c r="E67" s="190"/>
      <c r="F67" s="190"/>
      <c r="G67" s="190"/>
      <c r="H67" s="190"/>
      <c r="I67" s="190"/>
      <c r="J67" s="190"/>
      <c r="K67" s="190"/>
      <c r="L67" s="190"/>
      <c r="M67" s="190"/>
      <c r="N67" s="190"/>
      <c r="O67" s="190"/>
      <c r="P67" s="190"/>
    </row>
    <row r="68" spans="1:16" x14ac:dyDescent="0.35">
      <c r="A68" s="191"/>
      <c r="B68" s="191"/>
      <c r="C68" s="191"/>
      <c r="D68" s="191"/>
      <c r="E68" s="191"/>
      <c r="F68" s="191"/>
      <c r="G68" s="191"/>
      <c r="H68" s="191"/>
      <c r="I68" s="191"/>
      <c r="J68" s="191"/>
      <c r="K68" s="191"/>
      <c r="L68" s="191"/>
      <c r="M68" s="191"/>
      <c r="N68" s="191"/>
      <c r="O68" s="191"/>
      <c r="P68" s="191"/>
    </row>
    <row r="69" spans="1:16" x14ac:dyDescent="0.35">
      <c r="A69" s="191"/>
      <c r="B69" s="191"/>
      <c r="C69" s="191"/>
      <c r="D69" s="191"/>
      <c r="E69" s="191"/>
      <c r="F69" s="191"/>
      <c r="G69" s="191"/>
      <c r="H69" s="191"/>
      <c r="I69" s="191"/>
      <c r="J69" s="191"/>
      <c r="K69" s="191"/>
      <c r="L69" s="191"/>
      <c r="M69" s="191"/>
      <c r="N69" s="191"/>
      <c r="O69" s="191"/>
      <c r="P69" s="191"/>
    </row>
  </sheetData>
  <mergeCells count="20">
    <mergeCell ref="A65:P65"/>
    <mergeCell ref="A67:P69"/>
    <mergeCell ref="A5:P5"/>
    <mergeCell ref="A10:P10"/>
    <mergeCell ref="A13:P13"/>
    <mergeCell ref="A17:P17"/>
    <mergeCell ref="A21:P21"/>
    <mergeCell ref="A25:P25"/>
    <mergeCell ref="A1:P1"/>
    <mergeCell ref="A33:P33"/>
    <mergeCell ref="A42:P42"/>
    <mergeCell ref="A55:P55"/>
    <mergeCell ref="A58:P58"/>
    <mergeCell ref="A2:A4"/>
    <mergeCell ref="B2:F2"/>
    <mergeCell ref="B3:F3"/>
    <mergeCell ref="G2:K2"/>
    <mergeCell ref="G3:K3"/>
    <mergeCell ref="L2:P2"/>
    <mergeCell ref="L3:P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A31" sqref="A31"/>
    </sheetView>
  </sheetViews>
  <sheetFormatPr defaultColWidth="11.453125" defaultRowHeight="14.5" x14ac:dyDescent="0.35"/>
  <cols>
    <col min="1" max="1" width="47.453125" customWidth="1"/>
  </cols>
  <sheetData>
    <row r="1" spans="1:16" ht="15" thickBot="1" x14ac:dyDescent="0.4">
      <c r="A1" s="279" t="s">
        <v>1255</v>
      </c>
      <c r="B1" s="279"/>
      <c r="C1" s="279"/>
      <c r="D1" s="279"/>
      <c r="E1" s="279"/>
      <c r="F1" s="279"/>
      <c r="G1" s="279"/>
      <c r="H1" s="279"/>
      <c r="I1" s="279"/>
      <c r="J1" s="279"/>
      <c r="K1" s="279"/>
      <c r="L1" s="279"/>
      <c r="M1" s="279"/>
      <c r="N1" s="279"/>
      <c r="O1" s="279"/>
      <c r="P1" s="279"/>
    </row>
    <row r="2" spans="1:16" x14ac:dyDescent="0.35">
      <c r="A2" s="182" t="s">
        <v>1256</v>
      </c>
      <c r="B2" s="226" t="s">
        <v>1195</v>
      </c>
      <c r="C2" s="227"/>
      <c r="D2" s="227"/>
      <c r="E2" s="227"/>
      <c r="F2" s="228"/>
      <c r="G2" s="226" t="s">
        <v>1197</v>
      </c>
      <c r="H2" s="227"/>
      <c r="I2" s="227"/>
      <c r="J2" s="227"/>
      <c r="K2" s="228"/>
      <c r="L2" s="226" t="s">
        <v>1257</v>
      </c>
      <c r="M2" s="227"/>
      <c r="N2" s="227"/>
      <c r="O2" s="227"/>
      <c r="P2" s="228"/>
    </row>
    <row r="3" spans="1:16" ht="15" thickBot="1" x14ac:dyDescent="0.4">
      <c r="A3" s="280"/>
      <c r="B3" s="229" t="s">
        <v>1196</v>
      </c>
      <c r="C3" s="230"/>
      <c r="D3" s="230"/>
      <c r="E3" s="230"/>
      <c r="F3" s="231"/>
      <c r="G3" s="229" t="s">
        <v>1198</v>
      </c>
      <c r="H3" s="230"/>
      <c r="I3" s="230"/>
      <c r="J3" s="230"/>
      <c r="K3" s="231"/>
      <c r="L3" s="229" t="s">
        <v>1200</v>
      </c>
      <c r="M3" s="230"/>
      <c r="N3" s="230"/>
      <c r="O3" s="230"/>
      <c r="P3" s="231"/>
    </row>
    <row r="4" spans="1:16" ht="15" thickBot="1" x14ac:dyDescent="0.4">
      <c r="A4" s="183"/>
      <c r="B4" s="43" t="s">
        <v>155</v>
      </c>
      <c r="C4" s="43" t="s">
        <v>89</v>
      </c>
      <c r="D4" s="127" t="s">
        <v>90</v>
      </c>
      <c r="E4" s="127" t="s">
        <v>91</v>
      </c>
      <c r="F4" s="127" t="s">
        <v>92</v>
      </c>
      <c r="G4" s="43" t="s">
        <v>155</v>
      </c>
      <c r="H4" s="43" t="s">
        <v>89</v>
      </c>
      <c r="I4" s="127" t="s">
        <v>90</v>
      </c>
      <c r="J4" s="127" t="s">
        <v>91</v>
      </c>
      <c r="K4" s="127" t="s">
        <v>92</v>
      </c>
      <c r="L4" s="43" t="s">
        <v>155</v>
      </c>
      <c r="M4" s="43" t="s">
        <v>89</v>
      </c>
      <c r="N4" s="127" t="s">
        <v>90</v>
      </c>
      <c r="O4" s="127" t="s">
        <v>91</v>
      </c>
      <c r="P4" s="127" t="s">
        <v>92</v>
      </c>
    </row>
    <row r="5" spans="1:16" ht="15" thickBot="1" x14ac:dyDescent="0.4">
      <c r="A5" s="284" t="s">
        <v>1258</v>
      </c>
      <c r="B5" s="285"/>
      <c r="C5" s="285"/>
      <c r="D5" s="285"/>
      <c r="E5" s="285"/>
      <c r="F5" s="285"/>
      <c r="G5" s="285"/>
      <c r="H5" s="285"/>
      <c r="I5" s="285"/>
      <c r="J5" s="285"/>
      <c r="K5" s="285"/>
      <c r="L5" s="285"/>
      <c r="M5" s="285"/>
      <c r="N5" s="285"/>
      <c r="O5" s="285"/>
      <c r="P5" s="286"/>
    </row>
    <row r="6" spans="1:16" ht="15" thickBot="1" x14ac:dyDescent="0.4">
      <c r="A6" s="25" t="s">
        <v>1080</v>
      </c>
      <c r="B6" s="26">
        <v>623</v>
      </c>
      <c r="C6" s="26">
        <v>35.1</v>
      </c>
      <c r="D6" s="73">
        <v>1.7</v>
      </c>
      <c r="E6" s="73">
        <v>31.7</v>
      </c>
      <c r="F6" s="73">
        <v>38.5</v>
      </c>
      <c r="G6" s="26">
        <v>624</v>
      </c>
      <c r="H6" s="26">
        <v>37.200000000000003</v>
      </c>
      <c r="I6" s="73">
        <v>1.9</v>
      </c>
      <c r="J6" s="73">
        <v>33.5</v>
      </c>
      <c r="K6" s="73">
        <v>41.1</v>
      </c>
      <c r="L6" s="26">
        <v>799</v>
      </c>
      <c r="M6" s="26">
        <v>43.9</v>
      </c>
      <c r="N6" s="73">
        <v>1.9</v>
      </c>
      <c r="O6" s="73">
        <v>40.200000000000003</v>
      </c>
      <c r="P6" s="73">
        <v>47.6</v>
      </c>
    </row>
    <row r="7" spans="1:16" ht="15" thickBot="1" x14ac:dyDescent="0.4">
      <c r="A7" s="25" t="s">
        <v>1081</v>
      </c>
      <c r="B7" s="26">
        <v>884</v>
      </c>
      <c r="C7" s="26">
        <v>47.8</v>
      </c>
      <c r="D7" s="73">
        <v>1.8</v>
      </c>
      <c r="E7" s="73">
        <v>44.3</v>
      </c>
      <c r="F7" s="73">
        <v>51.3</v>
      </c>
      <c r="G7" s="26">
        <v>877</v>
      </c>
      <c r="H7" s="26">
        <v>52.8</v>
      </c>
      <c r="I7" s="73">
        <v>1.9</v>
      </c>
      <c r="J7" s="73">
        <v>48.9</v>
      </c>
      <c r="K7" s="73">
        <v>56.6</v>
      </c>
      <c r="L7" s="26">
        <v>788</v>
      </c>
      <c r="M7" s="26">
        <v>47.6</v>
      </c>
      <c r="N7" s="73">
        <v>1.9</v>
      </c>
      <c r="O7" s="73">
        <v>43.8</v>
      </c>
      <c r="P7" s="73">
        <v>51.4</v>
      </c>
    </row>
    <row r="8" spans="1:16" ht="15" thickBot="1" x14ac:dyDescent="0.4">
      <c r="A8" s="25" t="s">
        <v>1082</v>
      </c>
      <c r="B8" s="26">
        <v>348</v>
      </c>
      <c r="C8" s="26">
        <v>17.100000000000001</v>
      </c>
      <c r="D8" s="73">
        <v>1.4</v>
      </c>
      <c r="E8" s="73">
        <v>14.6</v>
      </c>
      <c r="F8" s="73">
        <v>20</v>
      </c>
      <c r="G8" s="26">
        <v>200</v>
      </c>
      <c r="H8" s="26">
        <v>10</v>
      </c>
      <c r="I8" s="73">
        <v>1</v>
      </c>
      <c r="J8" s="73">
        <v>8.3000000000000007</v>
      </c>
      <c r="K8" s="73">
        <v>12</v>
      </c>
      <c r="L8" s="26">
        <v>130</v>
      </c>
      <c r="M8" s="26">
        <v>8.5</v>
      </c>
      <c r="N8" s="73">
        <v>1.1000000000000001</v>
      </c>
      <c r="O8" s="73">
        <v>6.6</v>
      </c>
      <c r="P8" s="73">
        <v>10.9</v>
      </c>
    </row>
    <row r="9" spans="1:16" ht="15" thickBot="1" x14ac:dyDescent="0.4">
      <c r="A9" s="287" t="s">
        <v>1259</v>
      </c>
      <c r="B9" s="288"/>
      <c r="C9" s="288"/>
      <c r="D9" s="288"/>
      <c r="E9" s="288"/>
      <c r="F9" s="288"/>
      <c r="G9" s="288"/>
      <c r="H9" s="288"/>
      <c r="I9" s="288"/>
      <c r="J9" s="288"/>
      <c r="K9" s="288"/>
      <c r="L9" s="288"/>
      <c r="M9" s="288"/>
      <c r="N9" s="288"/>
      <c r="O9" s="288"/>
      <c r="P9" s="289"/>
    </row>
    <row r="10" spans="1:16" ht="15" thickBot="1" x14ac:dyDescent="0.4">
      <c r="A10" s="25" t="s">
        <v>1084</v>
      </c>
      <c r="B10" s="26">
        <v>55</v>
      </c>
      <c r="C10" s="26">
        <v>2.7</v>
      </c>
      <c r="D10" s="73">
        <v>0.5</v>
      </c>
      <c r="E10" s="73">
        <v>1.9</v>
      </c>
      <c r="F10" s="73">
        <v>3.9</v>
      </c>
      <c r="G10" s="26">
        <v>42</v>
      </c>
      <c r="H10" s="26">
        <v>2.4</v>
      </c>
      <c r="I10" s="73">
        <v>0.6</v>
      </c>
      <c r="J10" s="73">
        <v>1.5</v>
      </c>
      <c r="K10" s="73">
        <v>3.8</v>
      </c>
      <c r="L10" s="26">
        <v>40</v>
      </c>
      <c r="M10" s="26">
        <v>2.9</v>
      </c>
      <c r="N10" s="73">
        <v>0.6</v>
      </c>
      <c r="O10" s="73">
        <v>1.9</v>
      </c>
      <c r="P10" s="73">
        <v>4.4000000000000004</v>
      </c>
    </row>
    <row r="11" spans="1:16" ht="15" thickBot="1" x14ac:dyDescent="0.4">
      <c r="A11" s="25" t="s">
        <v>1085</v>
      </c>
      <c r="B11" s="26">
        <v>655</v>
      </c>
      <c r="C11" s="26">
        <v>32.700000000000003</v>
      </c>
      <c r="D11" s="73">
        <v>1.6</v>
      </c>
      <c r="E11" s="73">
        <v>29.6</v>
      </c>
      <c r="F11" s="73">
        <v>36</v>
      </c>
      <c r="G11" s="26">
        <v>855</v>
      </c>
      <c r="H11" s="26">
        <v>49.1</v>
      </c>
      <c r="I11" s="73">
        <v>1.9</v>
      </c>
      <c r="J11" s="73">
        <v>45.3</v>
      </c>
      <c r="K11" s="73">
        <v>53</v>
      </c>
      <c r="L11" s="26">
        <v>963</v>
      </c>
      <c r="M11" s="26">
        <v>57.3</v>
      </c>
      <c r="N11" s="73">
        <v>1.9</v>
      </c>
      <c r="O11" s="73">
        <v>53.6</v>
      </c>
      <c r="P11" s="73">
        <v>60.9</v>
      </c>
    </row>
    <row r="12" spans="1:16" ht="15" thickBot="1" x14ac:dyDescent="0.4">
      <c r="A12" s="25" t="s">
        <v>1086</v>
      </c>
      <c r="B12" s="26">
        <v>589</v>
      </c>
      <c r="C12" s="26">
        <v>33.4</v>
      </c>
      <c r="D12" s="73">
        <v>1.7</v>
      </c>
      <c r="E12" s="73">
        <v>30.1</v>
      </c>
      <c r="F12" s="73">
        <v>36.9</v>
      </c>
      <c r="G12" s="26">
        <v>527</v>
      </c>
      <c r="H12" s="26">
        <v>32.4</v>
      </c>
      <c r="I12" s="73">
        <v>1.9</v>
      </c>
      <c r="J12" s="73">
        <v>28.8</v>
      </c>
      <c r="K12" s="73">
        <v>36.200000000000003</v>
      </c>
      <c r="L12" s="26">
        <v>501</v>
      </c>
      <c r="M12" s="26">
        <v>28.6</v>
      </c>
      <c r="N12" s="73">
        <v>1.6</v>
      </c>
      <c r="O12" s="73">
        <v>25.4</v>
      </c>
      <c r="P12" s="73">
        <v>31.9</v>
      </c>
    </row>
    <row r="13" spans="1:16" ht="15" thickBot="1" x14ac:dyDescent="0.4">
      <c r="A13" s="25" t="s">
        <v>1098</v>
      </c>
      <c r="B13" s="26">
        <v>556</v>
      </c>
      <c r="C13" s="26">
        <v>31.1</v>
      </c>
      <c r="D13" s="73">
        <v>1.7</v>
      </c>
      <c r="E13" s="73">
        <v>28</v>
      </c>
      <c r="F13" s="73">
        <v>34.5</v>
      </c>
      <c r="G13" s="26">
        <v>277</v>
      </c>
      <c r="H13" s="26">
        <v>16.100000000000001</v>
      </c>
      <c r="I13" s="73">
        <v>1.4</v>
      </c>
      <c r="J13" s="73">
        <v>13.6</v>
      </c>
      <c r="K13" s="73">
        <v>18.899999999999999</v>
      </c>
      <c r="L13" s="26">
        <v>213</v>
      </c>
      <c r="M13" s="26">
        <v>11.2</v>
      </c>
      <c r="N13" s="73">
        <v>1.1000000000000001</v>
      </c>
      <c r="O13" s="73">
        <v>9.1999999999999993</v>
      </c>
      <c r="P13" s="73">
        <v>13.6</v>
      </c>
    </row>
    <row r="14" spans="1:16" ht="15" thickBot="1" x14ac:dyDescent="0.4">
      <c r="A14" s="284" t="s">
        <v>1088</v>
      </c>
      <c r="B14" s="285"/>
      <c r="C14" s="285"/>
      <c r="D14" s="285"/>
      <c r="E14" s="285"/>
      <c r="F14" s="285"/>
      <c r="G14" s="285"/>
      <c r="H14" s="285"/>
      <c r="I14" s="285"/>
      <c r="J14" s="285"/>
      <c r="K14" s="285"/>
      <c r="L14" s="285"/>
      <c r="M14" s="285"/>
      <c r="N14" s="285"/>
      <c r="O14" s="285"/>
      <c r="P14" s="286"/>
    </row>
    <row r="15" spans="1:16" ht="15" thickBot="1" x14ac:dyDescent="0.4">
      <c r="A15" s="25" t="s">
        <v>1089</v>
      </c>
      <c r="B15" s="26">
        <v>347</v>
      </c>
      <c r="C15" s="26">
        <v>17</v>
      </c>
      <c r="D15" s="73">
        <v>1.3</v>
      </c>
      <c r="E15" s="73">
        <v>14.6</v>
      </c>
      <c r="F15" s="73">
        <v>19.600000000000001</v>
      </c>
      <c r="G15" s="26">
        <v>483</v>
      </c>
      <c r="H15" s="26">
        <v>27.6</v>
      </c>
      <c r="I15" s="73">
        <v>1.8</v>
      </c>
      <c r="J15" s="73">
        <v>24.3</v>
      </c>
      <c r="K15" s="73">
        <v>31.2</v>
      </c>
      <c r="L15" s="26">
        <v>668</v>
      </c>
      <c r="M15" s="26">
        <v>37.6</v>
      </c>
      <c r="N15" s="73">
        <v>1.9</v>
      </c>
      <c r="O15" s="73">
        <v>34</v>
      </c>
      <c r="P15" s="73">
        <v>41.4</v>
      </c>
    </row>
    <row r="16" spans="1:16" ht="15" thickBot="1" x14ac:dyDescent="0.4">
      <c r="A16" s="25" t="s">
        <v>1099</v>
      </c>
      <c r="B16" s="26">
        <v>486</v>
      </c>
      <c r="C16" s="26">
        <v>27.8</v>
      </c>
      <c r="D16" s="73">
        <v>1.7</v>
      </c>
      <c r="E16" s="73">
        <v>24.7</v>
      </c>
      <c r="F16" s="73">
        <v>31.2</v>
      </c>
      <c r="G16" s="26">
        <v>619</v>
      </c>
      <c r="H16" s="26">
        <v>37.5</v>
      </c>
      <c r="I16" s="73">
        <v>1.9</v>
      </c>
      <c r="J16" s="73">
        <v>33.799999999999997</v>
      </c>
      <c r="K16" s="73">
        <v>41.4</v>
      </c>
      <c r="L16" s="26">
        <v>550</v>
      </c>
      <c r="M16" s="26">
        <v>33.1</v>
      </c>
      <c r="N16" s="73">
        <v>1.9</v>
      </c>
      <c r="O16" s="73">
        <v>29.6</v>
      </c>
      <c r="P16" s="73">
        <v>36.9</v>
      </c>
    </row>
    <row r="17" spans="1:16" ht="15" thickBot="1" x14ac:dyDescent="0.4">
      <c r="A17" s="25" t="s">
        <v>1091</v>
      </c>
      <c r="B17" s="26">
        <v>1022</v>
      </c>
      <c r="C17" s="26">
        <v>55.2</v>
      </c>
      <c r="D17" s="73">
        <v>1.8</v>
      </c>
      <c r="E17" s="73">
        <v>51.7</v>
      </c>
      <c r="F17" s="73">
        <v>58.7</v>
      </c>
      <c r="G17" s="26">
        <v>599</v>
      </c>
      <c r="H17" s="26">
        <v>34.9</v>
      </c>
      <c r="I17" s="73">
        <v>1.8</v>
      </c>
      <c r="J17" s="73">
        <v>31.4</v>
      </c>
      <c r="K17" s="73">
        <v>38.5</v>
      </c>
      <c r="L17" s="26">
        <v>499</v>
      </c>
      <c r="M17" s="26">
        <v>29.2</v>
      </c>
      <c r="N17" s="73">
        <v>1.7</v>
      </c>
      <c r="O17" s="73">
        <v>26</v>
      </c>
      <c r="P17" s="73">
        <v>32.700000000000003</v>
      </c>
    </row>
    <row r="18" spans="1:16" ht="15" thickBot="1" x14ac:dyDescent="0.4">
      <c r="A18" s="136"/>
    </row>
    <row r="19" spans="1:16" x14ac:dyDescent="0.35">
      <c r="A19" s="182" t="s">
        <v>1256</v>
      </c>
      <c r="B19" s="226" t="s">
        <v>1260</v>
      </c>
      <c r="C19" s="227"/>
      <c r="D19" s="227"/>
      <c r="E19" s="227"/>
      <c r="F19" s="228"/>
      <c r="G19" s="226" t="s">
        <v>1262</v>
      </c>
      <c r="H19" s="227"/>
      <c r="I19" s="227"/>
      <c r="J19" s="227"/>
      <c r="K19" s="228"/>
      <c r="L19" s="226" t="s">
        <v>1263</v>
      </c>
      <c r="M19" s="227"/>
      <c r="N19" s="227"/>
      <c r="O19" s="227"/>
      <c r="P19" s="228"/>
    </row>
    <row r="20" spans="1:16" ht="15" thickBot="1" x14ac:dyDescent="0.4">
      <c r="A20" s="280"/>
      <c r="B20" s="229" t="s">
        <v>1261</v>
      </c>
      <c r="C20" s="230"/>
      <c r="D20" s="230"/>
      <c r="E20" s="230"/>
      <c r="F20" s="231"/>
      <c r="G20" s="229" t="s">
        <v>1261</v>
      </c>
      <c r="H20" s="230"/>
      <c r="I20" s="230"/>
      <c r="J20" s="230"/>
      <c r="K20" s="231"/>
      <c r="L20" s="229" t="s">
        <v>1261</v>
      </c>
      <c r="M20" s="230"/>
      <c r="N20" s="230"/>
      <c r="O20" s="230"/>
      <c r="P20" s="231"/>
    </row>
    <row r="21" spans="1:16" ht="15" thickBot="1" x14ac:dyDescent="0.4">
      <c r="A21" s="183"/>
      <c r="B21" s="43" t="s">
        <v>155</v>
      </c>
      <c r="C21" s="43" t="s">
        <v>168</v>
      </c>
      <c r="D21" s="127" t="s">
        <v>90</v>
      </c>
      <c r="E21" s="127" t="s">
        <v>91</v>
      </c>
      <c r="F21" s="127" t="s">
        <v>92</v>
      </c>
      <c r="G21" s="43" t="s">
        <v>155</v>
      </c>
      <c r="H21" s="43" t="s">
        <v>89</v>
      </c>
      <c r="I21" s="127" t="s">
        <v>90</v>
      </c>
      <c r="J21" s="127" t="s">
        <v>91</v>
      </c>
      <c r="K21" s="127" t="s">
        <v>92</v>
      </c>
      <c r="L21" s="43" t="s">
        <v>155</v>
      </c>
      <c r="M21" s="43" t="s">
        <v>89</v>
      </c>
      <c r="N21" s="127" t="s">
        <v>90</v>
      </c>
      <c r="O21" s="127" t="s">
        <v>91</v>
      </c>
      <c r="P21" s="127" t="s">
        <v>92</v>
      </c>
    </row>
    <row r="22" spans="1:16" ht="15" thickBot="1" x14ac:dyDescent="0.4">
      <c r="A22" s="284" t="s">
        <v>1264</v>
      </c>
      <c r="B22" s="285"/>
      <c r="C22" s="285"/>
      <c r="D22" s="285"/>
      <c r="E22" s="285"/>
      <c r="F22" s="285"/>
      <c r="G22" s="285"/>
      <c r="H22" s="285"/>
      <c r="I22" s="285"/>
      <c r="J22" s="285"/>
      <c r="K22" s="285"/>
      <c r="L22" s="285"/>
      <c r="M22" s="285"/>
      <c r="N22" s="285"/>
      <c r="O22" s="285"/>
      <c r="P22" s="286"/>
    </row>
    <row r="23" spans="1:16" ht="23.5" thickBot="1" x14ac:dyDescent="0.4">
      <c r="A23" s="77" t="s">
        <v>1265</v>
      </c>
      <c r="B23" s="26">
        <v>1855</v>
      </c>
      <c r="C23" s="26">
        <v>42.7</v>
      </c>
      <c r="D23" s="73">
        <v>1.4</v>
      </c>
      <c r="E23" s="73">
        <v>40</v>
      </c>
      <c r="F23" s="73">
        <v>45.4</v>
      </c>
      <c r="G23" s="26">
        <v>1701</v>
      </c>
      <c r="H23" s="26">
        <v>32.4</v>
      </c>
      <c r="I23" s="73">
        <v>1.1000000000000001</v>
      </c>
      <c r="J23" s="73">
        <v>30.3</v>
      </c>
      <c r="K23" s="73">
        <v>34.5</v>
      </c>
      <c r="L23" s="26">
        <v>1717</v>
      </c>
      <c r="M23" s="26">
        <v>29.2</v>
      </c>
      <c r="N23" s="73">
        <v>1.1000000000000001</v>
      </c>
      <c r="O23" s="73">
        <v>27</v>
      </c>
      <c r="P23" s="73">
        <v>31.4</v>
      </c>
    </row>
    <row r="24" spans="1:16" ht="23.5" thickBot="1" x14ac:dyDescent="0.4">
      <c r="A24" s="77" t="s">
        <v>1266</v>
      </c>
      <c r="B24" s="26">
        <v>1855</v>
      </c>
      <c r="C24" s="26">
        <v>130.30000000000001</v>
      </c>
      <c r="D24" s="73">
        <v>2.7</v>
      </c>
      <c r="E24" s="73">
        <v>125.1</v>
      </c>
      <c r="F24" s="73">
        <v>135.6</v>
      </c>
      <c r="G24" s="26">
        <v>1701</v>
      </c>
      <c r="H24" s="26">
        <v>94.6</v>
      </c>
      <c r="I24" s="73">
        <v>1.8</v>
      </c>
      <c r="J24" s="73">
        <v>91.1</v>
      </c>
      <c r="K24" s="73">
        <v>98.2</v>
      </c>
      <c r="L24" s="26">
        <v>1717</v>
      </c>
      <c r="M24" s="26">
        <v>81.599999999999994</v>
      </c>
      <c r="N24" s="73">
        <v>1.4</v>
      </c>
      <c r="O24" s="73">
        <v>78.7</v>
      </c>
      <c r="P24" s="73">
        <v>84.4</v>
      </c>
    </row>
    <row r="25" spans="1:16" ht="15" thickBot="1" x14ac:dyDescent="0.4">
      <c r="A25" s="25" t="s">
        <v>1267</v>
      </c>
      <c r="B25" s="26">
        <v>1855</v>
      </c>
      <c r="C25" s="26">
        <v>173</v>
      </c>
      <c r="D25" s="73">
        <v>2.9</v>
      </c>
      <c r="E25" s="73">
        <v>167.3</v>
      </c>
      <c r="F25" s="73">
        <v>178.8</v>
      </c>
      <c r="G25" s="26">
        <v>1701</v>
      </c>
      <c r="H25" s="26">
        <v>127.1</v>
      </c>
      <c r="I25" s="73">
        <v>2.2000000000000002</v>
      </c>
      <c r="J25" s="73">
        <v>122.8</v>
      </c>
      <c r="K25" s="73">
        <v>131.30000000000001</v>
      </c>
      <c r="L25" s="26">
        <v>1717</v>
      </c>
      <c r="M25" s="26">
        <v>110.7</v>
      </c>
      <c r="N25" s="73">
        <v>1.9</v>
      </c>
      <c r="O25" s="73">
        <v>107</v>
      </c>
      <c r="P25" s="73">
        <v>114.4</v>
      </c>
    </row>
    <row r="26" spans="1:16" x14ac:dyDescent="0.35">
      <c r="A26" s="190" t="s">
        <v>1268</v>
      </c>
      <c r="B26" s="190"/>
      <c r="C26" s="190"/>
      <c r="D26" s="190"/>
      <c r="E26" s="190"/>
      <c r="F26" s="190"/>
      <c r="G26" s="190"/>
      <c r="H26" s="190"/>
      <c r="I26" s="190"/>
      <c r="J26" s="190"/>
      <c r="K26" s="190"/>
      <c r="L26" s="190"/>
      <c r="M26" s="190"/>
      <c r="N26" s="190"/>
      <c r="O26" s="190"/>
      <c r="P26" s="190"/>
    </row>
    <row r="27" spans="1:16" x14ac:dyDescent="0.35">
      <c r="A27" s="191"/>
      <c r="B27" s="191"/>
      <c r="C27" s="191"/>
      <c r="D27" s="191"/>
      <c r="E27" s="191"/>
      <c r="F27" s="191"/>
      <c r="G27" s="191"/>
      <c r="H27" s="191"/>
      <c r="I27" s="191"/>
      <c r="J27" s="191"/>
      <c r="K27" s="191"/>
      <c r="L27" s="191"/>
      <c r="M27" s="191"/>
      <c r="N27" s="191"/>
      <c r="O27" s="191"/>
      <c r="P27" s="191"/>
    </row>
    <row r="28" spans="1:16" x14ac:dyDescent="0.35">
      <c r="A28" s="30"/>
      <c r="B28" s="30"/>
      <c r="C28" s="30"/>
      <c r="D28" s="30"/>
      <c r="E28" s="30"/>
      <c r="F28" s="30"/>
      <c r="G28" s="30"/>
      <c r="H28" s="30"/>
      <c r="I28" s="30"/>
      <c r="J28" s="30"/>
      <c r="K28" s="30"/>
      <c r="L28" s="30"/>
      <c r="M28" s="30"/>
      <c r="N28" s="30"/>
      <c r="O28" s="30"/>
      <c r="P28" s="30"/>
    </row>
  </sheetData>
  <mergeCells count="20">
    <mergeCell ref="L2:P2"/>
    <mergeCell ref="L3:P3"/>
    <mergeCell ref="A22:P22"/>
    <mergeCell ref="A26:P27"/>
    <mergeCell ref="A1:P1"/>
    <mergeCell ref="A5:P5"/>
    <mergeCell ref="A9:P9"/>
    <mergeCell ref="A14:P14"/>
    <mergeCell ref="A19:A21"/>
    <mergeCell ref="B19:F19"/>
    <mergeCell ref="B20:F20"/>
    <mergeCell ref="G19:K19"/>
    <mergeCell ref="G20:K20"/>
    <mergeCell ref="L19:P19"/>
    <mergeCell ref="L20:P20"/>
    <mergeCell ref="A2:A4"/>
    <mergeCell ref="B2:F2"/>
    <mergeCell ref="B3:F3"/>
    <mergeCell ref="G2:K2"/>
    <mergeCell ref="G3:K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E1" workbookViewId="0">
      <selection activeCell="A13" sqref="A13"/>
    </sheetView>
  </sheetViews>
  <sheetFormatPr defaultColWidth="11.453125" defaultRowHeight="14.5" x14ac:dyDescent="0.35"/>
  <cols>
    <col min="1" max="1" width="32.7265625" customWidth="1"/>
  </cols>
  <sheetData>
    <row r="1" spans="1:16" ht="15" thickBot="1" x14ac:dyDescent="0.4">
      <c r="A1" s="279" t="s">
        <v>1269</v>
      </c>
      <c r="B1" s="279"/>
      <c r="C1" s="279"/>
      <c r="D1" s="279"/>
      <c r="E1" s="279"/>
      <c r="F1" s="279"/>
      <c r="G1" s="279"/>
      <c r="H1" s="279"/>
      <c r="I1" s="279"/>
      <c r="J1" s="279"/>
      <c r="K1" s="279"/>
      <c r="L1" s="279"/>
      <c r="M1" s="279"/>
      <c r="N1" s="279"/>
      <c r="O1" s="279"/>
      <c r="P1" s="279"/>
    </row>
    <row r="2" spans="1:16" x14ac:dyDescent="0.35">
      <c r="A2" s="182" t="s">
        <v>1322</v>
      </c>
      <c r="B2" s="226" t="s">
        <v>1195</v>
      </c>
      <c r="C2" s="227"/>
      <c r="D2" s="227"/>
      <c r="E2" s="227"/>
      <c r="F2" s="228"/>
      <c r="G2" s="226" t="s">
        <v>1197</v>
      </c>
      <c r="H2" s="227"/>
      <c r="I2" s="227"/>
      <c r="J2" s="227"/>
      <c r="K2" s="228"/>
      <c r="L2" s="290" t="s">
        <v>1199</v>
      </c>
      <c r="M2" s="291"/>
      <c r="N2" s="291"/>
      <c r="O2" s="291"/>
      <c r="P2" s="292"/>
    </row>
    <row r="3" spans="1:16" ht="15" thickBot="1" x14ac:dyDescent="0.4">
      <c r="A3" s="280"/>
      <c r="B3" s="229" t="s">
        <v>1196</v>
      </c>
      <c r="C3" s="230"/>
      <c r="D3" s="230"/>
      <c r="E3" s="230"/>
      <c r="F3" s="231"/>
      <c r="G3" s="229" t="s">
        <v>1198</v>
      </c>
      <c r="H3" s="230"/>
      <c r="I3" s="230"/>
      <c r="J3" s="230"/>
      <c r="K3" s="231"/>
      <c r="L3" s="293" t="s">
        <v>1200</v>
      </c>
      <c r="M3" s="294"/>
      <c r="N3" s="294"/>
      <c r="O3" s="294"/>
      <c r="P3" s="295"/>
    </row>
    <row r="4" spans="1:16" ht="15" thickBot="1" x14ac:dyDescent="0.4">
      <c r="A4" s="183"/>
      <c r="B4" s="43" t="s">
        <v>155</v>
      </c>
      <c r="C4" s="43" t="s">
        <v>89</v>
      </c>
      <c r="D4" s="127" t="s">
        <v>90</v>
      </c>
      <c r="E4" s="127" t="s">
        <v>91</v>
      </c>
      <c r="F4" s="127" t="s">
        <v>92</v>
      </c>
      <c r="G4" s="43" t="s">
        <v>155</v>
      </c>
      <c r="H4" s="43" t="s">
        <v>89</v>
      </c>
      <c r="I4" s="127" t="s">
        <v>90</v>
      </c>
      <c r="J4" s="127" t="s">
        <v>91</v>
      </c>
      <c r="K4" s="127" t="s">
        <v>92</v>
      </c>
      <c r="L4" s="43" t="s">
        <v>155</v>
      </c>
      <c r="M4" s="43" t="s">
        <v>89</v>
      </c>
      <c r="N4" s="127" t="s">
        <v>90</v>
      </c>
      <c r="O4" s="127" t="s">
        <v>91</v>
      </c>
      <c r="P4" s="127" t="s">
        <v>92</v>
      </c>
    </row>
    <row r="5" spans="1:16" ht="15" thickBot="1" x14ac:dyDescent="0.4">
      <c r="A5" s="270" t="s">
        <v>1177</v>
      </c>
      <c r="B5" s="271"/>
      <c r="C5" s="271"/>
      <c r="D5" s="271"/>
      <c r="E5" s="271"/>
      <c r="F5" s="271"/>
      <c r="G5" s="271"/>
      <c r="H5" s="271"/>
      <c r="I5" s="271"/>
      <c r="J5" s="271"/>
      <c r="K5" s="271"/>
      <c r="L5" s="271"/>
      <c r="M5" s="271"/>
      <c r="N5" s="271"/>
      <c r="O5" s="271"/>
      <c r="P5" s="272"/>
    </row>
    <row r="6" spans="1:16" ht="15" thickBot="1" x14ac:dyDescent="0.4">
      <c r="A6" s="25" t="s">
        <v>1178</v>
      </c>
      <c r="B6" s="26">
        <v>42</v>
      </c>
      <c r="C6" s="26">
        <v>3.1</v>
      </c>
      <c r="D6" s="73">
        <v>0.7</v>
      </c>
      <c r="E6" s="73">
        <v>1.9</v>
      </c>
      <c r="F6" s="73">
        <v>4.8</v>
      </c>
      <c r="G6" s="26">
        <v>19</v>
      </c>
      <c r="H6" s="26">
        <v>0.9</v>
      </c>
      <c r="I6" s="73">
        <v>0.3</v>
      </c>
      <c r="J6" s="73">
        <v>0.5</v>
      </c>
      <c r="K6" s="73">
        <v>1.7</v>
      </c>
      <c r="L6" s="26">
        <v>15</v>
      </c>
      <c r="M6" s="26">
        <v>1</v>
      </c>
      <c r="N6" s="73">
        <v>0.4</v>
      </c>
      <c r="O6" s="73">
        <v>0.5</v>
      </c>
      <c r="P6" s="73">
        <v>2.1</v>
      </c>
    </row>
    <row r="7" spans="1:16" ht="15" thickBot="1" x14ac:dyDescent="0.4">
      <c r="A7" s="25" t="s">
        <v>1179</v>
      </c>
      <c r="B7" s="26">
        <v>80</v>
      </c>
      <c r="C7" s="26">
        <v>3.7</v>
      </c>
      <c r="D7" s="73">
        <v>0.5</v>
      </c>
      <c r="E7" s="73">
        <v>2.8</v>
      </c>
      <c r="F7" s="73">
        <v>4.9000000000000004</v>
      </c>
      <c r="G7" s="26">
        <v>39</v>
      </c>
      <c r="H7" s="26">
        <v>2.2999999999999998</v>
      </c>
      <c r="I7" s="73">
        <v>0.6</v>
      </c>
      <c r="J7" s="73">
        <v>1.4</v>
      </c>
      <c r="K7" s="73">
        <v>3.7</v>
      </c>
      <c r="L7" s="26">
        <v>25</v>
      </c>
      <c r="M7" s="26">
        <v>1.6</v>
      </c>
      <c r="N7" s="73">
        <v>0.7</v>
      </c>
      <c r="O7" s="73">
        <v>0.7</v>
      </c>
      <c r="P7" s="73">
        <v>3.6</v>
      </c>
    </row>
    <row r="8" spans="1:16" ht="15" thickBot="1" x14ac:dyDescent="0.4">
      <c r="A8" s="25" t="s">
        <v>1180</v>
      </c>
      <c r="B8" s="26">
        <v>295</v>
      </c>
      <c r="C8" s="26">
        <v>16.600000000000001</v>
      </c>
      <c r="D8" s="73">
        <v>1.4</v>
      </c>
      <c r="E8" s="73">
        <v>14</v>
      </c>
      <c r="F8" s="73">
        <v>19.5</v>
      </c>
      <c r="G8" s="26">
        <v>195</v>
      </c>
      <c r="H8" s="26">
        <v>12.7</v>
      </c>
      <c r="I8" s="73">
        <v>1.4</v>
      </c>
      <c r="J8" s="73">
        <v>10.3</v>
      </c>
      <c r="K8" s="73">
        <v>15.6</v>
      </c>
      <c r="L8" s="26">
        <v>155</v>
      </c>
      <c r="M8" s="26">
        <v>8.4</v>
      </c>
      <c r="N8" s="73">
        <v>1</v>
      </c>
      <c r="O8" s="73">
        <v>6.7</v>
      </c>
      <c r="P8" s="73">
        <v>10.6</v>
      </c>
    </row>
    <row r="9" spans="1:16" ht="15" thickBot="1" x14ac:dyDescent="0.4">
      <c r="A9" s="25" t="s">
        <v>1181</v>
      </c>
      <c r="B9" s="26">
        <v>468</v>
      </c>
      <c r="C9" s="26">
        <v>24.2</v>
      </c>
      <c r="D9" s="73">
        <v>1.5</v>
      </c>
      <c r="E9" s="73">
        <v>21.3</v>
      </c>
      <c r="F9" s="73">
        <v>27.4</v>
      </c>
      <c r="G9" s="26">
        <v>360</v>
      </c>
      <c r="H9" s="26">
        <v>20.9</v>
      </c>
      <c r="I9" s="73">
        <v>1.5</v>
      </c>
      <c r="J9" s="73">
        <v>18</v>
      </c>
      <c r="K9" s="73">
        <v>24.1</v>
      </c>
      <c r="L9" s="26">
        <v>272</v>
      </c>
      <c r="M9" s="26">
        <v>15.8</v>
      </c>
      <c r="N9" s="73">
        <v>1.4</v>
      </c>
      <c r="O9" s="73">
        <v>13.2</v>
      </c>
      <c r="P9" s="73">
        <v>18.8</v>
      </c>
    </row>
    <row r="10" spans="1:16" ht="15" thickBot="1" x14ac:dyDescent="0.4">
      <c r="A10" s="25" t="s">
        <v>1182</v>
      </c>
      <c r="B10" s="26">
        <v>970</v>
      </c>
      <c r="C10" s="26">
        <v>52.4</v>
      </c>
      <c r="D10" s="73">
        <v>1.8</v>
      </c>
      <c r="E10" s="73">
        <v>48.9</v>
      </c>
      <c r="F10" s="73">
        <v>55.9</v>
      </c>
      <c r="G10" s="26">
        <v>1088</v>
      </c>
      <c r="H10" s="26">
        <v>63.1</v>
      </c>
      <c r="I10" s="73">
        <v>1.9</v>
      </c>
      <c r="J10" s="73">
        <v>59.4</v>
      </c>
      <c r="K10" s="73">
        <v>66.7</v>
      </c>
      <c r="L10" s="26">
        <v>1250</v>
      </c>
      <c r="M10" s="26">
        <v>73.2</v>
      </c>
      <c r="N10" s="73">
        <v>1.7</v>
      </c>
      <c r="O10" s="73">
        <v>69.7</v>
      </c>
      <c r="P10" s="73">
        <v>76.400000000000006</v>
      </c>
    </row>
    <row r="11" spans="1:16" ht="15" thickBot="1" x14ac:dyDescent="0.4">
      <c r="A11" s="270" t="s">
        <v>1183</v>
      </c>
      <c r="B11" s="271"/>
      <c r="C11" s="271"/>
      <c r="D11" s="271"/>
      <c r="E11" s="271"/>
      <c r="F11" s="271"/>
      <c r="G11" s="271"/>
      <c r="H11" s="271"/>
      <c r="I11" s="271"/>
      <c r="J11" s="271"/>
      <c r="K11" s="271"/>
      <c r="L11" s="271"/>
      <c r="M11" s="271"/>
      <c r="N11" s="271"/>
      <c r="O11" s="271"/>
      <c r="P11" s="272"/>
    </row>
    <row r="12" spans="1:16" ht="15" thickBot="1" x14ac:dyDescent="0.4">
      <c r="A12" s="25" t="s">
        <v>1178</v>
      </c>
      <c r="B12" s="26">
        <v>12</v>
      </c>
      <c r="C12" s="26">
        <v>0.6</v>
      </c>
      <c r="D12" s="73">
        <v>0.2</v>
      </c>
      <c r="E12" s="73">
        <v>0.3</v>
      </c>
      <c r="F12" s="73">
        <v>1.1000000000000001</v>
      </c>
      <c r="G12" s="26">
        <v>5</v>
      </c>
      <c r="H12" s="26">
        <v>0.2</v>
      </c>
      <c r="I12" s="73">
        <v>0.1</v>
      </c>
      <c r="J12" s="73">
        <v>0.1</v>
      </c>
      <c r="K12" s="73">
        <v>0.4</v>
      </c>
      <c r="L12" s="26">
        <v>2</v>
      </c>
      <c r="M12" s="26">
        <v>0.1</v>
      </c>
      <c r="N12" s="73">
        <v>0.1</v>
      </c>
      <c r="O12" s="73">
        <v>0</v>
      </c>
      <c r="P12" s="73">
        <v>0.3</v>
      </c>
    </row>
    <row r="13" spans="1:16" ht="15" thickBot="1" x14ac:dyDescent="0.4">
      <c r="A13" s="25" t="s">
        <v>1179</v>
      </c>
      <c r="B13" s="26">
        <v>28</v>
      </c>
      <c r="C13" s="26">
        <v>1</v>
      </c>
      <c r="D13" s="73">
        <v>0.2</v>
      </c>
      <c r="E13" s="73">
        <v>0.6</v>
      </c>
      <c r="F13" s="73">
        <v>1.5</v>
      </c>
      <c r="G13" s="26">
        <v>7</v>
      </c>
      <c r="H13" s="26">
        <v>0.4</v>
      </c>
      <c r="I13" s="73">
        <v>0.3</v>
      </c>
      <c r="J13" s="73">
        <v>0.1</v>
      </c>
      <c r="K13" s="73">
        <v>1.4</v>
      </c>
      <c r="L13" s="26">
        <v>6</v>
      </c>
      <c r="M13" s="26">
        <v>0.3</v>
      </c>
      <c r="N13" s="73">
        <v>0.2</v>
      </c>
      <c r="O13" s="73">
        <v>0.1</v>
      </c>
      <c r="P13" s="73">
        <v>0.9</v>
      </c>
    </row>
    <row r="14" spans="1:16" ht="15" thickBot="1" x14ac:dyDescent="0.4">
      <c r="A14" s="25" t="s">
        <v>1180</v>
      </c>
      <c r="B14" s="26">
        <v>185</v>
      </c>
      <c r="C14" s="26">
        <v>9.6</v>
      </c>
      <c r="D14" s="73">
        <v>1</v>
      </c>
      <c r="E14" s="73">
        <v>7.9</v>
      </c>
      <c r="F14" s="73">
        <v>11.8</v>
      </c>
      <c r="G14" s="26">
        <v>79</v>
      </c>
      <c r="H14" s="26">
        <v>4.4000000000000004</v>
      </c>
      <c r="I14" s="73">
        <v>0.6</v>
      </c>
      <c r="J14" s="73">
        <v>3.3</v>
      </c>
      <c r="K14" s="73">
        <v>5.8</v>
      </c>
      <c r="L14" s="26">
        <v>64</v>
      </c>
      <c r="M14" s="26">
        <v>4.5999999999999996</v>
      </c>
      <c r="N14" s="73">
        <v>1</v>
      </c>
      <c r="O14" s="73">
        <v>3.1</v>
      </c>
      <c r="P14" s="73">
        <v>6.9</v>
      </c>
    </row>
    <row r="15" spans="1:16" ht="15" thickBot="1" x14ac:dyDescent="0.4">
      <c r="A15" s="25" t="s">
        <v>1181</v>
      </c>
      <c r="B15" s="26">
        <v>501</v>
      </c>
      <c r="C15" s="26">
        <v>27.6</v>
      </c>
      <c r="D15" s="73">
        <v>1.7</v>
      </c>
      <c r="E15" s="73">
        <v>24.5</v>
      </c>
      <c r="F15" s="73">
        <v>31</v>
      </c>
      <c r="G15" s="26">
        <v>331</v>
      </c>
      <c r="H15" s="26">
        <v>20.100000000000001</v>
      </c>
      <c r="I15" s="73">
        <v>1.6</v>
      </c>
      <c r="J15" s="73">
        <v>17.2</v>
      </c>
      <c r="K15" s="73">
        <v>23.4</v>
      </c>
      <c r="L15" s="26">
        <v>215</v>
      </c>
      <c r="M15" s="26">
        <v>12.8</v>
      </c>
      <c r="N15" s="73">
        <v>1.2</v>
      </c>
      <c r="O15" s="73">
        <v>10.5</v>
      </c>
      <c r="P15" s="73">
        <v>15.4</v>
      </c>
    </row>
    <row r="16" spans="1:16" ht="15" thickBot="1" x14ac:dyDescent="0.4">
      <c r="A16" s="25" t="s">
        <v>1182</v>
      </c>
      <c r="B16" s="26">
        <v>1129</v>
      </c>
      <c r="C16" s="26">
        <v>61.1</v>
      </c>
      <c r="D16" s="73">
        <v>1.8</v>
      </c>
      <c r="E16" s="73">
        <v>57.6</v>
      </c>
      <c r="F16" s="73">
        <v>64.5</v>
      </c>
      <c r="G16" s="26">
        <v>1279</v>
      </c>
      <c r="H16" s="26">
        <v>74.900000000000006</v>
      </c>
      <c r="I16" s="73">
        <v>1.7</v>
      </c>
      <c r="J16" s="73">
        <v>71.5</v>
      </c>
      <c r="K16" s="73">
        <v>78.099999999999994</v>
      </c>
      <c r="L16" s="26">
        <v>1430</v>
      </c>
      <c r="M16" s="26">
        <v>82.2</v>
      </c>
      <c r="N16" s="73">
        <v>1.5</v>
      </c>
      <c r="O16" s="73">
        <v>79.099999999999994</v>
      </c>
      <c r="P16" s="73">
        <v>85</v>
      </c>
    </row>
    <row r="17" spans="1:16" ht="15" thickBot="1" x14ac:dyDescent="0.4">
      <c r="A17" s="270" t="s">
        <v>1184</v>
      </c>
      <c r="B17" s="271"/>
      <c r="C17" s="271"/>
      <c r="D17" s="271"/>
      <c r="E17" s="271"/>
      <c r="F17" s="271"/>
      <c r="G17" s="271"/>
      <c r="H17" s="271"/>
      <c r="I17" s="271"/>
      <c r="J17" s="271"/>
      <c r="K17" s="271"/>
      <c r="L17" s="271"/>
      <c r="M17" s="271"/>
      <c r="N17" s="271"/>
      <c r="O17" s="271"/>
      <c r="P17" s="272"/>
    </row>
    <row r="18" spans="1:16" ht="15" thickBot="1" x14ac:dyDescent="0.4">
      <c r="A18" s="25" t="s">
        <v>1178</v>
      </c>
      <c r="B18" s="26">
        <v>49</v>
      </c>
      <c r="C18" s="26">
        <v>2.5</v>
      </c>
      <c r="D18" s="73">
        <v>0.4</v>
      </c>
      <c r="E18" s="73">
        <v>1.8</v>
      </c>
      <c r="F18" s="73">
        <v>3.5</v>
      </c>
      <c r="G18" s="26">
        <v>13</v>
      </c>
      <c r="H18" s="26">
        <v>1.3</v>
      </c>
      <c r="I18" s="73">
        <v>0.7</v>
      </c>
      <c r="J18" s="73">
        <v>0.5</v>
      </c>
      <c r="K18" s="73">
        <v>3.5</v>
      </c>
      <c r="L18" s="26">
        <v>5</v>
      </c>
      <c r="M18" s="26">
        <v>0.2</v>
      </c>
      <c r="N18" s="73">
        <v>0.1</v>
      </c>
      <c r="O18" s="73">
        <v>0.1</v>
      </c>
      <c r="P18" s="73">
        <v>0.7</v>
      </c>
    </row>
    <row r="19" spans="1:16" ht="15" thickBot="1" x14ac:dyDescent="0.4">
      <c r="A19" s="25" t="s">
        <v>1179</v>
      </c>
      <c r="B19" s="26">
        <v>95</v>
      </c>
      <c r="C19" s="26">
        <v>5.0999999999999996</v>
      </c>
      <c r="D19" s="73">
        <v>0.8</v>
      </c>
      <c r="E19" s="73">
        <v>3.8</v>
      </c>
      <c r="F19" s="73">
        <v>6.9</v>
      </c>
      <c r="G19" s="26">
        <v>34</v>
      </c>
      <c r="H19" s="26">
        <v>2.5</v>
      </c>
      <c r="I19" s="73">
        <v>0.8</v>
      </c>
      <c r="J19" s="73">
        <v>1.3</v>
      </c>
      <c r="K19" s="73">
        <v>4.5</v>
      </c>
      <c r="L19" s="26">
        <v>17</v>
      </c>
      <c r="M19" s="26">
        <v>0.6</v>
      </c>
      <c r="N19" s="73">
        <v>0.2</v>
      </c>
      <c r="O19" s="73">
        <v>0.3</v>
      </c>
      <c r="P19" s="73">
        <v>1.1000000000000001</v>
      </c>
    </row>
    <row r="20" spans="1:16" ht="15" thickBot="1" x14ac:dyDescent="0.4">
      <c r="A20" s="25" t="s">
        <v>1180</v>
      </c>
      <c r="B20" s="26">
        <v>260</v>
      </c>
      <c r="C20" s="26">
        <v>13.3</v>
      </c>
      <c r="D20" s="73">
        <v>1.2</v>
      </c>
      <c r="E20" s="73">
        <v>11.2</v>
      </c>
      <c r="F20" s="73">
        <v>15.8</v>
      </c>
      <c r="G20" s="26">
        <v>149</v>
      </c>
      <c r="H20" s="26">
        <v>8.6</v>
      </c>
      <c r="I20" s="73">
        <v>1</v>
      </c>
      <c r="J20" s="73">
        <v>6.9</v>
      </c>
      <c r="K20" s="73">
        <v>10.7</v>
      </c>
      <c r="L20" s="26">
        <v>116</v>
      </c>
      <c r="M20" s="26">
        <v>5.7</v>
      </c>
      <c r="N20" s="73">
        <v>0.8</v>
      </c>
      <c r="O20" s="73">
        <v>4.4000000000000004</v>
      </c>
      <c r="P20" s="73">
        <v>7.4</v>
      </c>
    </row>
    <row r="21" spans="1:16" ht="15" thickBot="1" x14ac:dyDescent="0.4">
      <c r="A21" s="25" t="s">
        <v>1181</v>
      </c>
      <c r="B21" s="26">
        <v>431</v>
      </c>
      <c r="C21" s="26">
        <v>22.3</v>
      </c>
      <c r="D21" s="73">
        <v>1.5</v>
      </c>
      <c r="E21" s="73">
        <v>19.5</v>
      </c>
      <c r="F21" s="73">
        <v>25.4</v>
      </c>
      <c r="G21" s="26">
        <v>308</v>
      </c>
      <c r="H21" s="26">
        <v>16.3</v>
      </c>
      <c r="I21" s="73">
        <v>1.3</v>
      </c>
      <c r="J21" s="73">
        <v>13.9</v>
      </c>
      <c r="K21" s="73">
        <v>18.899999999999999</v>
      </c>
      <c r="L21" s="26">
        <v>224</v>
      </c>
      <c r="M21" s="26">
        <v>13.3</v>
      </c>
      <c r="N21" s="73">
        <v>1.3</v>
      </c>
      <c r="O21" s="73">
        <v>11</v>
      </c>
      <c r="P21" s="73">
        <v>16.100000000000001</v>
      </c>
    </row>
    <row r="22" spans="1:16" ht="15" thickBot="1" x14ac:dyDescent="0.4">
      <c r="A22" s="25" t="s">
        <v>1182</v>
      </c>
      <c r="B22" s="26">
        <v>1020</v>
      </c>
      <c r="C22" s="26">
        <v>56.7</v>
      </c>
      <c r="D22" s="73">
        <v>1.8</v>
      </c>
      <c r="E22" s="73">
        <v>53.2</v>
      </c>
      <c r="F22" s="73">
        <v>60.1</v>
      </c>
      <c r="G22" s="26">
        <v>1197</v>
      </c>
      <c r="H22" s="26">
        <v>71.3</v>
      </c>
      <c r="I22" s="73">
        <v>1.7</v>
      </c>
      <c r="J22" s="73">
        <v>67.900000000000006</v>
      </c>
      <c r="K22" s="73">
        <v>74.5</v>
      </c>
      <c r="L22" s="26">
        <v>1355</v>
      </c>
      <c r="M22" s="26">
        <v>80.2</v>
      </c>
      <c r="N22" s="73">
        <v>1.5</v>
      </c>
      <c r="O22" s="73">
        <v>77.099999999999994</v>
      </c>
      <c r="P22" s="73">
        <v>82.9</v>
      </c>
    </row>
    <row r="23" spans="1:16" x14ac:dyDescent="0.35">
      <c r="A23" s="148" t="s">
        <v>1270</v>
      </c>
      <c r="B23" s="182" t="s">
        <v>155</v>
      </c>
      <c r="C23" s="182" t="s">
        <v>168</v>
      </c>
      <c r="D23" s="195" t="s">
        <v>90</v>
      </c>
      <c r="E23" s="195" t="s">
        <v>91</v>
      </c>
      <c r="F23" s="195" t="s">
        <v>92</v>
      </c>
      <c r="G23" s="182" t="s">
        <v>155</v>
      </c>
      <c r="H23" s="182" t="s">
        <v>168</v>
      </c>
      <c r="I23" s="195" t="s">
        <v>90</v>
      </c>
      <c r="J23" s="195" t="s">
        <v>91</v>
      </c>
      <c r="K23" s="195" t="s">
        <v>92</v>
      </c>
      <c r="L23" s="182" t="s">
        <v>155</v>
      </c>
      <c r="M23" s="182" t="s">
        <v>168</v>
      </c>
      <c r="N23" s="195" t="s">
        <v>90</v>
      </c>
      <c r="O23" s="195" t="s">
        <v>91</v>
      </c>
      <c r="P23" s="195" t="s">
        <v>92</v>
      </c>
    </row>
    <row r="24" spans="1:16" ht="15" thickBot="1" x14ac:dyDescent="0.4">
      <c r="A24" s="60" t="s">
        <v>1271</v>
      </c>
      <c r="B24" s="183"/>
      <c r="C24" s="183"/>
      <c r="D24" s="196"/>
      <c r="E24" s="196"/>
      <c r="F24" s="196"/>
      <c r="G24" s="183"/>
      <c r="H24" s="183"/>
      <c r="I24" s="196"/>
      <c r="J24" s="196"/>
      <c r="K24" s="196"/>
      <c r="L24" s="183"/>
      <c r="M24" s="183"/>
      <c r="N24" s="196"/>
      <c r="O24" s="196"/>
      <c r="P24" s="196"/>
    </row>
    <row r="25" spans="1:16" ht="23.5" thickBot="1" x14ac:dyDescent="0.4">
      <c r="A25" s="77" t="s">
        <v>1177</v>
      </c>
      <c r="B25" s="26">
        <v>1855</v>
      </c>
      <c r="C25" s="26">
        <v>4.2</v>
      </c>
      <c r="D25" s="73">
        <v>0</v>
      </c>
      <c r="E25" s="73">
        <v>4.0999999999999996</v>
      </c>
      <c r="F25" s="73">
        <v>4.2</v>
      </c>
      <c r="G25" s="26">
        <v>1701</v>
      </c>
      <c r="H25" s="26">
        <v>4.4000000000000004</v>
      </c>
      <c r="I25" s="73">
        <v>0</v>
      </c>
      <c r="J25" s="73">
        <v>4.4000000000000004</v>
      </c>
      <c r="K25" s="73">
        <v>4.5</v>
      </c>
      <c r="L25" s="26">
        <v>1717</v>
      </c>
      <c r="M25" s="26">
        <v>4.5999999999999996</v>
      </c>
      <c r="N25" s="73">
        <v>0</v>
      </c>
      <c r="O25" s="73">
        <v>4.5</v>
      </c>
      <c r="P25" s="73">
        <v>4.5999999999999996</v>
      </c>
    </row>
    <row r="26" spans="1:16" ht="15" thickBot="1" x14ac:dyDescent="0.4">
      <c r="A26" s="25" t="s">
        <v>1183</v>
      </c>
      <c r="B26" s="26">
        <v>1855</v>
      </c>
      <c r="C26" s="26">
        <v>4.5</v>
      </c>
      <c r="D26" s="73">
        <v>0</v>
      </c>
      <c r="E26" s="73">
        <v>4.4000000000000004</v>
      </c>
      <c r="F26" s="73">
        <v>4.5</v>
      </c>
      <c r="G26" s="26">
        <v>1701</v>
      </c>
      <c r="H26" s="26">
        <v>4.7</v>
      </c>
      <c r="I26" s="73">
        <v>0</v>
      </c>
      <c r="J26" s="73">
        <v>4.7</v>
      </c>
      <c r="K26" s="73">
        <v>4.7</v>
      </c>
      <c r="L26" s="26">
        <v>1717</v>
      </c>
      <c r="M26" s="26">
        <v>4.8</v>
      </c>
      <c r="N26" s="73">
        <v>0</v>
      </c>
      <c r="O26" s="73">
        <v>4.7</v>
      </c>
      <c r="P26" s="73">
        <v>4.8</v>
      </c>
    </row>
    <row r="27" spans="1:16" ht="35" thickBot="1" x14ac:dyDescent="0.4">
      <c r="A27" s="77" t="s">
        <v>1184</v>
      </c>
      <c r="B27" s="26">
        <v>1855</v>
      </c>
      <c r="C27" s="26">
        <v>4.3</v>
      </c>
      <c r="D27" s="73">
        <v>0</v>
      </c>
      <c r="E27" s="73">
        <v>4.2</v>
      </c>
      <c r="F27" s="73">
        <v>4.3</v>
      </c>
      <c r="G27" s="26">
        <v>1701</v>
      </c>
      <c r="H27" s="26">
        <v>4.5</v>
      </c>
      <c r="I27" s="73">
        <v>0</v>
      </c>
      <c r="J27" s="73">
        <v>4.5</v>
      </c>
      <c r="K27" s="73">
        <v>4.5999999999999996</v>
      </c>
      <c r="L27" s="26">
        <v>1717</v>
      </c>
      <c r="M27" s="26">
        <v>4.7</v>
      </c>
      <c r="N27" s="73">
        <v>0</v>
      </c>
      <c r="O27" s="73">
        <v>4.7</v>
      </c>
      <c r="P27" s="73">
        <v>4.8</v>
      </c>
    </row>
    <row r="28" spans="1:16" x14ac:dyDescent="0.35">
      <c r="A28" s="190" t="s">
        <v>1272</v>
      </c>
      <c r="B28" s="190"/>
      <c r="C28" s="190"/>
      <c r="D28" s="190"/>
      <c r="E28" s="190"/>
      <c r="F28" s="190"/>
      <c r="G28" s="190"/>
      <c r="H28" s="190"/>
      <c r="I28" s="190"/>
      <c r="J28" s="190"/>
      <c r="K28" s="190"/>
      <c r="L28" s="190"/>
      <c r="M28" s="190"/>
      <c r="N28" s="190"/>
      <c r="O28" s="190"/>
      <c r="P28" s="190"/>
    </row>
    <row r="29" spans="1:16" x14ac:dyDescent="0.35">
      <c r="A29" s="175"/>
      <c r="B29" s="175"/>
      <c r="C29" s="175"/>
      <c r="D29" s="175"/>
      <c r="E29" s="175"/>
      <c r="F29" s="175"/>
      <c r="G29" s="175"/>
      <c r="H29" s="175"/>
      <c r="I29" s="175"/>
      <c r="J29" s="175"/>
      <c r="K29" s="175"/>
      <c r="L29" s="175"/>
      <c r="M29" s="175"/>
      <c r="N29" s="175"/>
      <c r="O29" s="175"/>
      <c r="P29" s="175"/>
    </row>
  </sheetData>
  <mergeCells count="27">
    <mergeCell ref="B2:F2"/>
    <mergeCell ref="B3:F3"/>
    <mergeCell ref="G2:K2"/>
    <mergeCell ref="G3:K3"/>
    <mergeCell ref="L2:P2"/>
    <mergeCell ref="L3:P3"/>
    <mergeCell ref="D23:D24"/>
    <mergeCell ref="E23:E24"/>
    <mergeCell ref="F23:F24"/>
    <mergeCell ref="G23:G24"/>
    <mergeCell ref="H23:H24"/>
    <mergeCell ref="O23:O24"/>
    <mergeCell ref="P23:P24"/>
    <mergeCell ref="A1:P1"/>
    <mergeCell ref="A28:P29"/>
    <mergeCell ref="A2:A4"/>
    <mergeCell ref="I23:I24"/>
    <mergeCell ref="J23:J24"/>
    <mergeCell ref="K23:K24"/>
    <mergeCell ref="L23:L24"/>
    <mergeCell ref="M23:M24"/>
    <mergeCell ref="N23:N24"/>
    <mergeCell ref="A5:P5"/>
    <mergeCell ref="A11:P11"/>
    <mergeCell ref="A17:P17"/>
    <mergeCell ref="B23:B24"/>
    <mergeCell ref="C23:C2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activeCell="A6" sqref="A6"/>
    </sheetView>
  </sheetViews>
  <sheetFormatPr defaultColWidth="11.453125" defaultRowHeight="14.5" x14ac:dyDescent="0.35"/>
  <cols>
    <col min="1" max="1" width="40.26953125" customWidth="1"/>
  </cols>
  <sheetData>
    <row r="1" spans="1:16" ht="15" thickBot="1" x14ac:dyDescent="0.4">
      <c r="A1" s="244" t="s">
        <v>1273</v>
      </c>
      <c r="B1" s="244"/>
      <c r="C1" s="244"/>
      <c r="D1" s="244"/>
      <c r="E1" s="244"/>
      <c r="F1" s="244"/>
      <c r="G1" s="244"/>
      <c r="H1" s="244"/>
      <c r="I1" s="244"/>
      <c r="J1" s="244"/>
      <c r="K1" s="244"/>
      <c r="L1" s="244"/>
      <c r="M1" s="244"/>
      <c r="N1" s="244"/>
      <c r="O1" s="244"/>
      <c r="P1" s="244"/>
    </row>
    <row r="2" spans="1:16" x14ac:dyDescent="0.35">
      <c r="A2" s="176" t="s">
        <v>1274</v>
      </c>
      <c r="B2" s="200" t="s">
        <v>1195</v>
      </c>
      <c r="C2" s="201"/>
      <c r="D2" s="201"/>
      <c r="E2" s="201"/>
      <c r="F2" s="202"/>
      <c r="G2" s="200" t="s">
        <v>1197</v>
      </c>
      <c r="H2" s="201"/>
      <c r="I2" s="201"/>
      <c r="J2" s="201"/>
      <c r="K2" s="202"/>
      <c r="L2" s="200" t="s">
        <v>1199</v>
      </c>
      <c r="M2" s="201"/>
      <c r="N2" s="201"/>
      <c r="O2" s="201"/>
      <c r="P2" s="202"/>
    </row>
    <row r="3" spans="1:16" ht="15" thickBot="1" x14ac:dyDescent="0.4">
      <c r="A3" s="206"/>
      <c r="B3" s="203" t="s">
        <v>1196</v>
      </c>
      <c r="C3" s="204"/>
      <c r="D3" s="204"/>
      <c r="E3" s="204"/>
      <c r="F3" s="205"/>
      <c r="G3" s="203" t="s">
        <v>1198</v>
      </c>
      <c r="H3" s="204"/>
      <c r="I3" s="204"/>
      <c r="J3" s="204"/>
      <c r="K3" s="205"/>
      <c r="L3" s="203" t="s">
        <v>1200</v>
      </c>
      <c r="M3" s="204"/>
      <c r="N3" s="204"/>
      <c r="O3" s="204"/>
      <c r="P3" s="205"/>
    </row>
    <row r="4" spans="1:16" ht="15" thickBot="1" x14ac:dyDescent="0.4">
      <c r="A4" s="177"/>
      <c r="B4" s="75" t="s">
        <v>155</v>
      </c>
      <c r="C4" s="75" t="s">
        <v>89</v>
      </c>
      <c r="D4" s="126" t="s">
        <v>90</v>
      </c>
      <c r="E4" s="126" t="s">
        <v>91</v>
      </c>
      <c r="F4" s="126" t="s">
        <v>92</v>
      </c>
      <c r="G4" s="75" t="s">
        <v>155</v>
      </c>
      <c r="H4" s="75" t="s">
        <v>89</v>
      </c>
      <c r="I4" s="126" t="s">
        <v>90</v>
      </c>
      <c r="J4" s="126" t="s">
        <v>91</v>
      </c>
      <c r="K4" s="126" t="s">
        <v>92</v>
      </c>
      <c r="L4" s="75" t="s">
        <v>155</v>
      </c>
      <c r="M4" s="75" t="s">
        <v>89</v>
      </c>
      <c r="N4" s="126" t="s">
        <v>90</v>
      </c>
      <c r="O4" s="126" t="s">
        <v>91</v>
      </c>
      <c r="P4" s="126" t="s">
        <v>92</v>
      </c>
    </row>
    <row r="5" spans="1:16" ht="15" thickBot="1" x14ac:dyDescent="0.4">
      <c r="A5" s="128" t="s">
        <v>1275</v>
      </c>
      <c r="B5" s="50">
        <v>571</v>
      </c>
      <c r="C5" s="50">
        <v>30.1</v>
      </c>
      <c r="D5" s="90">
        <v>1.6</v>
      </c>
      <c r="E5" s="90">
        <v>27</v>
      </c>
      <c r="F5" s="90">
        <v>33.299999999999997</v>
      </c>
      <c r="G5" s="50">
        <v>713</v>
      </c>
      <c r="H5" s="50">
        <v>42.3</v>
      </c>
      <c r="I5" s="90">
        <v>1.9</v>
      </c>
      <c r="J5" s="90">
        <v>38.5</v>
      </c>
      <c r="K5" s="90">
        <v>46.1</v>
      </c>
      <c r="L5" s="50">
        <v>941</v>
      </c>
      <c r="M5" s="50">
        <v>53</v>
      </c>
      <c r="N5" s="90">
        <v>1.9</v>
      </c>
      <c r="O5" s="90">
        <v>49.1</v>
      </c>
      <c r="P5" s="90">
        <v>56.7</v>
      </c>
    </row>
    <row r="6" spans="1:16" ht="15" thickBot="1" x14ac:dyDescent="0.4">
      <c r="A6" s="128" t="s">
        <v>1276</v>
      </c>
      <c r="B6" s="50">
        <v>792</v>
      </c>
      <c r="C6" s="50">
        <v>44.9</v>
      </c>
      <c r="D6" s="90">
        <v>1.8</v>
      </c>
      <c r="E6" s="90">
        <v>41.4</v>
      </c>
      <c r="F6" s="90">
        <v>48.5</v>
      </c>
      <c r="G6" s="50">
        <v>1100</v>
      </c>
      <c r="H6" s="50">
        <v>69.099999999999994</v>
      </c>
      <c r="I6" s="90">
        <v>1.6</v>
      </c>
      <c r="J6" s="90">
        <v>65.8</v>
      </c>
      <c r="K6" s="90">
        <v>72.2</v>
      </c>
      <c r="L6" s="50">
        <v>1388</v>
      </c>
      <c r="M6" s="50">
        <v>83.1</v>
      </c>
      <c r="N6" s="90">
        <v>1.4</v>
      </c>
      <c r="O6" s="90">
        <v>80.2</v>
      </c>
      <c r="P6" s="90">
        <v>85.6</v>
      </c>
    </row>
    <row r="7" spans="1:16" ht="15" thickBot="1" x14ac:dyDescent="0.4">
      <c r="A7" s="128" t="s">
        <v>1277</v>
      </c>
      <c r="B7" s="50">
        <v>596</v>
      </c>
      <c r="C7" s="50">
        <v>33.4</v>
      </c>
      <c r="D7" s="90">
        <v>1.7</v>
      </c>
      <c r="E7" s="90">
        <v>30.1</v>
      </c>
      <c r="F7" s="90">
        <v>36.799999999999997</v>
      </c>
      <c r="G7" s="50">
        <v>646</v>
      </c>
      <c r="H7" s="50">
        <v>40.4</v>
      </c>
      <c r="I7" s="90">
        <v>1.9</v>
      </c>
      <c r="J7" s="90">
        <v>36.700000000000003</v>
      </c>
      <c r="K7" s="90">
        <v>44.2</v>
      </c>
      <c r="L7" s="50">
        <v>856</v>
      </c>
      <c r="M7" s="50">
        <v>51.7</v>
      </c>
      <c r="N7" s="90">
        <v>1.9</v>
      </c>
      <c r="O7" s="90">
        <v>47.9</v>
      </c>
      <c r="P7" s="90">
        <v>55.5</v>
      </c>
    </row>
    <row r="8" spans="1:16" ht="15" thickBot="1" x14ac:dyDescent="0.4">
      <c r="A8" s="128" t="s">
        <v>1278</v>
      </c>
      <c r="B8" s="50">
        <v>1228</v>
      </c>
      <c r="C8" s="50">
        <v>67.400000000000006</v>
      </c>
      <c r="D8" s="90">
        <v>1.7</v>
      </c>
      <c r="E8" s="90">
        <v>64</v>
      </c>
      <c r="F8" s="90">
        <v>70.599999999999994</v>
      </c>
      <c r="G8" s="50">
        <v>1345</v>
      </c>
      <c r="H8" s="50">
        <v>79.3</v>
      </c>
      <c r="I8" s="90">
        <v>1.5</v>
      </c>
      <c r="J8" s="90">
        <v>76.2</v>
      </c>
      <c r="K8" s="90">
        <v>82</v>
      </c>
      <c r="L8" s="50">
        <v>1486</v>
      </c>
      <c r="M8" s="50">
        <v>87.5</v>
      </c>
      <c r="N8" s="90">
        <v>1.2</v>
      </c>
      <c r="O8" s="90">
        <v>85</v>
      </c>
      <c r="P8" s="90">
        <v>89.7</v>
      </c>
    </row>
    <row r="9" spans="1:16" ht="15" thickBot="1" x14ac:dyDescent="0.4">
      <c r="A9" s="128" t="s">
        <v>1279</v>
      </c>
      <c r="B9" s="50">
        <v>811</v>
      </c>
      <c r="C9" s="50">
        <v>45.2</v>
      </c>
      <c r="D9" s="90">
        <v>1.8</v>
      </c>
      <c r="E9" s="90">
        <v>41.7</v>
      </c>
      <c r="F9" s="90">
        <v>48.8</v>
      </c>
      <c r="G9" s="50">
        <v>886</v>
      </c>
      <c r="H9" s="50">
        <v>51.4</v>
      </c>
      <c r="I9" s="90">
        <v>2</v>
      </c>
      <c r="J9" s="90">
        <v>47.6</v>
      </c>
      <c r="K9" s="90">
        <v>55.2</v>
      </c>
      <c r="L9" s="50">
        <v>1142</v>
      </c>
      <c r="M9" s="50">
        <v>64.599999999999994</v>
      </c>
      <c r="N9" s="90">
        <v>1.9</v>
      </c>
      <c r="O9" s="90">
        <v>60.8</v>
      </c>
      <c r="P9" s="90">
        <v>68.3</v>
      </c>
    </row>
    <row r="10" spans="1:16" ht="15" thickBot="1" x14ac:dyDescent="0.4">
      <c r="A10" s="128" t="s">
        <v>1280</v>
      </c>
      <c r="B10" s="50">
        <v>1074</v>
      </c>
      <c r="C10" s="50">
        <v>58.7</v>
      </c>
      <c r="D10" s="90">
        <v>1.8</v>
      </c>
      <c r="E10" s="90">
        <v>55.1</v>
      </c>
      <c r="F10" s="90">
        <v>62.1</v>
      </c>
      <c r="G10" s="50">
        <v>1173</v>
      </c>
      <c r="H10" s="50">
        <v>67.400000000000006</v>
      </c>
      <c r="I10" s="90">
        <v>1.8</v>
      </c>
      <c r="J10" s="90">
        <v>63.8</v>
      </c>
      <c r="K10" s="90">
        <v>70.900000000000006</v>
      </c>
      <c r="L10" s="50">
        <v>1321</v>
      </c>
      <c r="M10" s="50">
        <v>76.400000000000006</v>
      </c>
      <c r="N10" s="90">
        <v>1.6</v>
      </c>
      <c r="O10" s="90">
        <v>73</v>
      </c>
      <c r="P10" s="90">
        <v>79.5</v>
      </c>
    </row>
    <row r="11" spans="1:16" ht="15" thickBot="1" x14ac:dyDescent="0.4">
      <c r="A11" s="128" t="s">
        <v>1281</v>
      </c>
      <c r="B11" s="50">
        <v>1139</v>
      </c>
      <c r="C11" s="50">
        <v>60.2</v>
      </c>
      <c r="D11" s="90">
        <v>1.8</v>
      </c>
      <c r="E11" s="90">
        <v>56.7</v>
      </c>
      <c r="F11" s="90">
        <v>63.7</v>
      </c>
      <c r="G11" s="50">
        <v>1463</v>
      </c>
      <c r="H11" s="50">
        <v>84.6</v>
      </c>
      <c r="I11" s="90">
        <v>1.4</v>
      </c>
      <c r="J11" s="90">
        <v>81.599999999999994</v>
      </c>
      <c r="K11" s="90">
        <v>87.1</v>
      </c>
      <c r="L11" s="50">
        <v>1603</v>
      </c>
      <c r="M11" s="50">
        <v>92.3</v>
      </c>
      <c r="N11" s="90">
        <v>1.2</v>
      </c>
      <c r="O11" s="90">
        <v>89.6</v>
      </c>
      <c r="P11" s="90">
        <v>94.3</v>
      </c>
    </row>
    <row r="12" spans="1:16" ht="15" thickBot="1" x14ac:dyDescent="0.4">
      <c r="A12" s="57" t="s">
        <v>1282</v>
      </c>
      <c r="B12" s="50">
        <v>1226</v>
      </c>
      <c r="C12" s="50">
        <v>66.2</v>
      </c>
      <c r="D12" s="90">
        <v>1.7</v>
      </c>
      <c r="E12" s="90">
        <v>62.8</v>
      </c>
      <c r="F12" s="90">
        <v>69.5</v>
      </c>
      <c r="G12" s="50">
        <v>1405</v>
      </c>
      <c r="H12" s="50">
        <v>82.8</v>
      </c>
      <c r="I12" s="90">
        <v>1.5</v>
      </c>
      <c r="J12" s="90">
        <v>79.599999999999994</v>
      </c>
      <c r="K12" s="90">
        <v>85.6</v>
      </c>
      <c r="L12" s="50">
        <v>1531</v>
      </c>
      <c r="M12" s="50">
        <v>89.8</v>
      </c>
      <c r="N12" s="90">
        <v>1</v>
      </c>
      <c r="O12" s="90">
        <v>87.6</v>
      </c>
      <c r="P12" s="90">
        <v>91.7</v>
      </c>
    </row>
    <row r="13" spans="1:16" x14ac:dyDescent="0.35">
      <c r="A13" s="76" t="s">
        <v>1283</v>
      </c>
      <c r="B13" s="242" t="s">
        <v>155</v>
      </c>
      <c r="C13" s="176" t="s">
        <v>168</v>
      </c>
      <c r="D13" s="242" t="s">
        <v>90</v>
      </c>
      <c r="E13" s="242" t="s">
        <v>91</v>
      </c>
      <c r="F13" s="242" t="s">
        <v>92</v>
      </c>
      <c r="G13" s="176" t="s">
        <v>155</v>
      </c>
      <c r="H13" s="176" t="s">
        <v>168</v>
      </c>
      <c r="I13" s="242" t="s">
        <v>90</v>
      </c>
      <c r="J13" s="242" t="s">
        <v>91</v>
      </c>
      <c r="K13" s="242" t="s">
        <v>92</v>
      </c>
      <c r="L13" s="176" t="s">
        <v>155</v>
      </c>
      <c r="M13" s="176" t="s">
        <v>168</v>
      </c>
      <c r="N13" s="242" t="s">
        <v>90</v>
      </c>
      <c r="O13" s="242" t="s">
        <v>91</v>
      </c>
      <c r="P13" s="242" t="s">
        <v>92</v>
      </c>
    </row>
    <row r="14" spans="1:16" x14ac:dyDescent="0.35">
      <c r="A14" s="152" t="s">
        <v>1284</v>
      </c>
      <c r="B14" s="299"/>
      <c r="C14" s="206"/>
      <c r="D14" s="299"/>
      <c r="E14" s="299"/>
      <c r="F14" s="299"/>
      <c r="G14" s="206"/>
      <c r="H14" s="206"/>
      <c r="I14" s="299"/>
      <c r="J14" s="299"/>
      <c r="K14" s="299"/>
      <c r="L14" s="206"/>
      <c r="M14" s="206"/>
      <c r="N14" s="299"/>
      <c r="O14" s="299"/>
      <c r="P14" s="299"/>
    </row>
    <row r="15" spans="1:16" ht="15" thickBot="1" x14ac:dyDescent="0.4">
      <c r="A15" s="153" t="s">
        <v>1285</v>
      </c>
      <c r="B15" s="243"/>
      <c r="C15" s="177"/>
      <c r="D15" s="243"/>
      <c r="E15" s="243"/>
      <c r="F15" s="243"/>
      <c r="G15" s="177"/>
      <c r="H15" s="177"/>
      <c r="I15" s="243"/>
      <c r="J15" s="243"/>
      <c r="K15" s="243"/>
      <c r="L15" s="177"/>
      <c r="M15" s="177"/>
      <c r="N15" s="243"/>
      <c r="O15" s="243"/>
      <c r="P15" s="243"/>
    </row>
    <row r="16" spans="1:16" ht="15" thickBot="1" x14ac:dyDescent="0.4">
      <c r="A16" s="57" t="s">
        <v>1286</v>
      </c>
      <c r="B16" s="90">
        <v>1850</v>
      </c>
      <c r="C16" s="50">
        <v>41.7</v>
      </c>
      <c r="D16" s="90">
        <v>2.1</v>
      </c>
      <c r="E16" s="90">
        <v>37.700000000000003</v>
      </c>
      <c r="F16" s="90">
        <v>45.8</v>
      </c>
      <c r="G16" s="50">
        <v>1695</v>
      </c>
      <c r="H16" s="50">
        <v>86.1</v>
      </c>
      <c r="I16" s="90">
        <v>3.2</v>
      </c>
      <c r="J16" s="90">
        <v>79.8</v>
      </c>
      <c r="K16" s="90">
        <v>92.5</v>
      </c>
      <c r="L16" s="50">
        <v>1708</v>
      </c>
      <c r="M16" s="50">
        <v>143.6</v>
      </c>
      <c r="N16" s="90">
        <v>4.8</v>
      </c>
      <c r="O16" s="90">
        <v>134.19999999999999</v>
      </c>
      <c r="P16" s="90">
        <v>153</v>
      </c>
    </row>
    <row r="17" spans="1:16" ht="15" thickBot="1" x14ac:dyDescent="0.4">
      <c r="A17" s="57" t="s">
        <v>1287</v>
      </c>
      <c r="B17" s="90">
        <v>1852</v>
      </c>
      <c r="C17" s="50">
        <v>27.3</v>
      </c>
      <c r="D17" s="90">
        <v>1.2</v>
      </c>
      <c r="E17" s="90">
        <v>24.9</v>
      </c>
      <c r="F17" s="90">
        <v>29.7</v>
      </c>
      <c r="G17" s="50">
        <v>1695</v>
      </c>
      <c r="H17" s="50">
        <v>80</v>
      </c>
      <c r="I17" s="90">
        <v>2.5</v>
      </c>
      <c r="J17" s="90">
        <v>75</v>
      </c>
      <c r="K17" s="90">
        <v>84.9</v>
      </c>
      <c r="L17" s="50">
        <v>1705</v>
      </c>
      <c r="M17" s="50">
        <v>219.8</v>
      </c>
      <c r="N17" s="90">
        <v>4.9000000000000004</v>
      </c>
      <c r="O17" s="90">
        <v>210.2</v>
      </c>
      <c r="P17" s="90">
        <v>229.4</v>
      </c>
    </row>
    <row r="18" spans="1:16" ht="15" thickBot="1" x14ac:dyDescent="0.4">
      <c r="A18" s="57" t="s">
        <v>1288</v>
      </c>
      <c r="B18" s="90">
        <v>1851</v>
      </c>
      <c r="C18" s="50">
        <v>20.5</v>
      </c>
      <c r="D18" s="90">
        <v>1.1000000000000001</v>
      </c>
      <c r="E18" s="90">
        <v>18.3</v>
      </c>
      <c r="F18" s="90">
        <v>22.8</v>
      </c>
      <c r="G18" s="50">
        <v>1696</v>
      </c>
      <c r="H18" s="50">
        <v>42.1</v>
      </c>
      <c r="I18" s="90">
        <v>2</v>
      </c>
      <c r="J18" s="90">
        <v>38.1</v>
      </c>
      <c r="K18" s="90">
        <v>46</v>
      </c>
      <c r="L18" s="50">
        <v>1706</v>
      </c>
      <c r="M18" s="50">
        <v>103.7</v>
      </c>
      <c r="N18" s="90">
        <v>3.5</v>
      </c>
      <c r="O18" s="90">
        <v>96.8</v>
      </c>
      <c r="P18" s="90">
        <v>110.6</v>
      </c>
    </row>
    <row r="19" spans="1:16" ht="15" thickBot="1" x14ac:dyDescent="0.4">
      <c r="A19" s="57" t="s">
        <v>1289</v>
      </c>
      <c r="B19" s="90">
        <v>1854</v>
      </c>
      <c r="C19" s="50">
        <v>48.5</v>
      </c>
      <c r="D19" s="90">
        <v>1.6</v>
      </c>
      <c r="E19" s="90">
        <v>45.4</v>
      </c>
      <c r="F19" s="90">
        <v>51.7</v>
      </c>
      <c r="G19" s="50">
        <v>1699</v>
      </c>
      <c r="H19" s="50">
        <v>94.4</v>
      </c>
      <c r="I19" s="90">
        <v>2.7</v>
      </c>
      <c r="J19" s="90">
        <v>89.1</v>
      </c>
      <c r="K19" s="90">
        <v>99.7</v>
      </c>
      <c r="L19" s="50">
        <v>1711</v>
      </c>
      <c r="M19" s="50">
        <v>169.6</v>
      </c>
      <c r="N19" s="90">
        <v>4</v>
      </c>
      <c r="O19" s="90">
        <v>161.69999999999999</v>
      </c>
      <c r="P19" s="90">
        <v>177.5</v>
      </c>
    </row>
    <row r="20" spans="1:16" ht="15" thickBot="1" x14ac:dyDescent="0.4">
      <c r="A20" s="57" t="s">
        <v>1290</v>
      </c>
      <c r="B20" s="90">
        <v>1854</v>
      </c>
      <c r="C20" s="50">
        <v>25.2</v>
      </c>
      <c r="D20" s="90">
        <v>1.3</v>
      </c>
      <c r="E20" s="90">
        <v>22.7</v>
      </c>
      <c r="F20" s="90">
        <v>27.7</v>
      </c>
      <c r="G20" s="50">
        <v>1700</v>
      </c>
      <c r="H20" s="50">
        <v>40.299999999999997</v>
      </c>
      <c r="I20" s="90">
        <v>1.8</v>
      </c>
      <c r="J20" s="90">
        <v>36.700000000000003</v>
      </c>
      <c r="K20" s="90">
        <v>43.9</v>
      </c>
      <c r="L20" s="50">
        <v>1714</v>
      </c>
      <c r="M20" s="50">
        <v>90.2</v>
      </c>
      <c r="N20" s="90">
        <v>3.5</v>
      </c>
      <c r="O20" s="90">
        <v>83.4</v>
      </c>
      <c r="P20" s="90">
        <v>96.9</v>
      </c>
    </row>
    <row r="21" spans="1:16" ht="15" thickBot="1" x14ac:dyDescent="0.4">
      <c r="A21" s="57" t="s">
        <v>1291</v>
      </c>
      <c r="B21" s="90">
        <v>1843</v>
      </c>
      <c r="C21" s="50">
        <v>54.5</v>
      </c>
      <c r="D21" s="90">
        <v>1.7</v>
      </c>
      <c r="E21" s="90">
        <v>51.1</v>
      </c>
      <c r="F21" s="90">
        <v>57.9</v>
      </c>
      <c r="G21" s="50">
        <v>1687</v>
      </c>
      <c r="H21" s="50">
        <v>82</v>
      </c>
      <c r="I21" s="90">
        <v>2.4</v>
      </c>
      <c r="J21" s="90">
        <v>77.2</v>
      </c>
      <c r="K21" s="90">
        <v>86.8</v>
      </c>
      <c r="L21" s="50">
        <v>1709</v>
      </c>
      <c r="M21" s="50">
        <v>136</v>
      </c>
      <c r="N21" s="90">
        <v>4.8</v>
      </c>
      <c r="O21" s="90">
        <v>126.6</v>
      </c>
      <c r="P21" s="90">
        <v>145.5</v>
      </c>
    </row>
    <row r="22" spans="1:16" ht="15" thickBot="1" x14ac:dyDescent="0.4">
      <c r="A22" s="57" t="s">
        <v>1292</v>
      </c>
      <c r="B22" s="50">
        <v>1855</v>
      </c>
      <c r="C22" s="50">
        <v>83.5</v>
      </c>
      <c r="D22" s="90">
        <v>2.6</v>
      </c>
      <c r="E22" s="90">
        <v>78.400000000000006</v>
      </c>
      <c r="F22" s="90">
        <v>88.7</v>
      </c>
      <c r="G22" s="50">
        <v>1701</v>
      </c>
      <c r="H22" s="50">
        <v>210.2</v>
      </c>
      <c r="I22" s="90">
        <v>3.6</v>
      </c>
      <c r="J22" s="90">
        <v>203.2</v>
      </c>
      <c r="K22" s="90">
        <v>217.3</v>
      </c>
      <c r="L22" s="50">
        <v>1717</v>
      </c>
      <c r="M22" s="50">
        <v>289.7</v>
      </c>
      <c r="N22" s="90">
        <v>3.2</v>
      </c>
      <c r="O22" s="90">
        <v>283.39999999999998</v>
      </c>
      <c r="P22" s="90">
        <v>296</v>
      </c>
    </row>
    <row r="23" spans="1:16" ht="15" thickBot="1" x14ac:dyDescent="0.4">
      <c r="A23" s="57" t="s">
        <v>1293</v>
      </c>
      <c r="B23" s="50">
        <v>1855</v>
      </c>
      <c r="C23" s="50">
        <v>59.8</v>
      </c>
      <c r="D23" s="90">
        <v>2.1</v>
      </c>
      <c r="E23" s="90">
        <v>55.7</v>
      </c>
      <c r="F23" s="90">
        <v>63.9</v>
      </c>
      <c r="G23" s="50">
        <v>1701</v>
      </c>
      <c r="H23" s="50">
        <v>129.1</v>
      </c>
      <c r="I23" s="90">
        <v>3.2</v>
      </c>
      <c r="J23" s="90">
        <v>122.8</v>
      </c>
      <c r="K23" s="90">
        <v>135.4</v>
      </c>
      <c r="L23" s="50">
        <v>171</v>
      </c>
      <c r="M23" s="50">
        <v>216</v>
      </c>
      <c r="N23" s="90">
        <v>3.6</v>
      </c>
      <c r="O23" s="90">
        <v>208.9</v>
      </c>
      <c r="P23" s="90">
        <v>223</v>
      </c>
    </row>
    <row r="24" spans="1:16" x14ac:dyDescent="0.35">
      <c r="A24" s="59" t="s">
        <v>1294</v>
      </c>
      <c r="B24" s="290" t="s">
        <v>1195</v>
      </c>
      <c r="C24" s="291"/>
      <c r="D24" s="291"/>
      <c r="E24" s="291"/>
      <c r="F24" s="292"/>
      <c r="G24" s="226" t="s">
        <v>1197</v>
      </c>
      <c r="H24" s="227"/>
      <c r="I24" s="227"/>
      <c r="J24" s="227"/>
      <c r="K24" s="228"/>
      <c r="L24" s="226" t="s">
        <v>1257</v>
      </c>
      <c r="M24" s="227"/>
      <c r="N24" s="227"/>
      <c r="O24" s="227"/>
      <c r="P24" s="228"/>
    </row>
    <row r="25" spans="1:16" ht="15" thickBot="1" x14ac:dyDescent="0.4">
      <c r="A25" s="154" t="s">
        <v>1295</v>
      </c>
      <c r="B25" s="293" t="s">
        <v>1196</v>
      </c>
      <c r="C25" s="294"/>
      <c r="D25" s="294"/>
      <c r="E25" s="294"/>
      <c r="F25" s="295"/>
      <c r="G25" s="229" t="s">
        <v>1198</v>
      </c>
      <c r="H25" s="230"/>
      <c r="I25" s="230"/>
      <c r="J25" s="230"/>
      <c r="K25" s="231"/>
      <c r="L25" s="229" t="s">
        <v>1200</v>
      </c>
      <c r="M25" s="230"/>
      <c r="N25" s="230"/>
      <c r="O25" s="230"/>
      <c r="P25" s="231"/>
    </row>
    <row r="26" spans="1:16" ht="15" thickBot="1" x14ac:dyDescent="0.4">
      <c r="A26" s="155" t="s">
        <v>1296</v>
      </c>
      <c r="B26" s="127" t="s">
        <v>155</v>
      </c>
      <c r="C26" s="43" t="s">
        <v>168</v>
      </c>
      <c r="D26" s="127" t="s">
        <v>90</v>
      </c>
      <c r="E26" s="127" t="s">
        <v>91</v>
      </c>
      <c r="F26" s="127" t="s">
        <v>92</v>
      </c>
      <c r="G26" s="43" t="s">
        <v>155</v>
      </c>
      <c r="H26" s="43" t="s">
        <v>168</v>
      </c>
      <c r="I26" s="127" t="s">
        <v>90</v>
      </c>
      <c r="J26" s="127" t="s">
        <v>91</v>
      </c>
      <c r="K26" s="127" t="s">
        <v>92</v>
      </c>
      <c r="L26" s="43" t="s">
        <v>155</v>
      </c>
      <c r="M26" s="43" t="s">
        <v>168</v>
      </c>
      <c r="N26" s="127" t="s">
        <v>90</v>
      </c>
      <c r="O26" s="127" t="s">
        <v>91</v>
      </c>
      <c r="P26" s="127" t="s">
        <v>92</v>
      </c>
    </row>
    <row r="27" spans="1:16" ht="15" thickBot="1" x14ac:dyDescent="0.4">
      <c r="A27" s="25" t="s">
        <v>1297</v>
      </c>
      <c r="B27" s="26">
        <v>443</v>
      </c>
      <c r="C27" s="26">
        <v>21.9</v>
      </c>
      <c r="D27" s="73">
        <v>0.9</v>
      </c>
      <c r="E27" s="73">
        <v>20.2</v>
      </c>
      <c r="F27" s="73">
        <v>23.7</v>
      </c>
      <c r="G27" s="26">
        <v>516</v>
      </c>
      <c r="H27" s="26">
        <v>18.8</v>
      </c>
      <c r="I27" s="73">
        <v>0.5</v>
      </c>
      <c r="J27" s="73">
        <v>17.8</v>
      </c>
      <c r="K27" s="73">
        <v>19.899999999999999</v>
      </c>
      <c r="L27" s="26">
        <v>573</v>
      </c>
      <c r="M27" s="26">
        <v>21</v>
      </c>
      <c r="N27" s="73">
        <v>0.8</v>
      </c>
      <c r="O27" s="73">
        <v>19.5</v>
      </c>
      <c r="P27" s="73">
        <v>22.6</v>
      </c>
    </row>
    <row r="28" spans="1:16" ht="15" thickBot="1" x14ac:dyDescent="0.4">
      <c r="A28" s="25" t="s">
        <v>1298</v>
      </c>
      <c r="B28" s="26">
        <v>388</v>
      </c>
      <c r="C28" s="26">
        <v>44.2</v>
      </c>
      <c r="D28" s="73">
        <v>1.8</v>
      </c>
      <c r="E28" s="73">
        <v>40.700000000000003</v>
      </c>
      <c r="F28" s="73">
        <v>47.7</v>
      </c>
      <c r="G28" s="26">
        <v>508</v>
      </c>
      <c r="H28" s="26">
        <v>42.5</v>
      </c>
      <c r="I28" s="73">
        <v>3.7</v>
      </c>
      <c r="J28" s="73">
        <v>35.1</v>
      </c>
      <c r="K28" s="73">
        <v>49.8</v>
      </c>
      <c r="L28" s="26">
        <v>735</v>
      </c>
      <c r="M28" s="26">
        <v>46.5</v>
      </c>
      <c r="N28" s="73">
        <v>3.9</v>
      </c>
      <c r="O28" s="73">
        <v>38.799999999999997</v>
      </c>
      <c r="P28" s="73">
        <v>54.1</v>
      </c>
    </row>
    <row r="29" spans="1:16" ht="15" thickBot="1" x14ac:dyDescent="0.4">
      <c r="A29" s="25" t="s">
        <v>1299</v>
      </c>
      <c r="B29" s="26">
        <v>328</v>
      </c>
      <c r="C29" s="26">
        <v>45.2</v>
      </c>
      <c r="D29" s="73">
        <v>2.6</v>
      </c>
      <c r="E29" s="73">
        <v>40.1</v>
      </c>
      <c r="F29" s="73">
        <v>50.3</v>
      </c>
      <c r="G29" s="26">
        <v>282</v>
      </c>
      <c r="H29" s="26">
        <v>42</v>
      </c>
      <c r="I29" s="73">
        <v>2</v>
      </c>
      <c r="J29" s="73">
        <v>38.1</v>
      </c>
      <c r="K29" s="73">
        <v>45.9</v>
      </c>
      <c r="L29" s="26">
        <v>361</v>
      </c>
      <c r="M29" s="26">
        <v>38.5</v>
      </c>
      <c r="N29" s="73">
        <v>2.5</v>
      </c>
      <c r="O29" s="73">
        <v>33.700000000000003</v>
      </c>
      <c r="P29" s="73">
        <v>43.3</v>
      </c>
    </row>
    <row r="30" spans="1:16" ht="15" thickBot="1" x14ac:dyDescent="0.4">
      <c r="A30" s="25" t="s">
        <v>1300</v>
      </c>
      <c r="B30" s="26">
        <v>807</v>
      </c>
      <c r="C30" s="26">
        <v>55.7</v>
      </c>
      <c r="D30" s="73">
        <v>1.4</v>
      </c>
      <c r="E30" s="73">
        <v>52.8</v>
      </c>
      <c r="F30" s="73">
        <v>58.5</v>
      </c>
      <c r="G30" s="26">
        <v>663</v>
      </c>
      <c r="H30" s="26">
        <v>60.8</v>
      </c>
      <c r="I30" s="73">
        <v>1.8</v>
      </c>
      <c r="J30" s="73">
        <v>57.2</v>
      </c>
      <c r="K30" s="73">
        <v>64.3</v>
      </c>
      <c r="L30" s="26">
        <v>492</v>
      </c>
      <c r="M30" s="26">
        <v>63.2</v>
      </c>
      <c r="N30" s="73">
        <v>2.1</v>
      </c>
      <c r="O30" s="73">
        <v>59.1</v>
      </c>
      <c r="P30" s="73">
        <v>67.2</v>
      </c>
    </row>
    <row r="31" spans="1:16" ht="15" thickBot="1" x14ac:dyDescent="0.4">
      <c r="A31" s="25" t="s">
        <v>1301</v>
      </c>
      <c r="B31" s="26">
        <v>396</v>
      </c>
      <c r="C31" s="26">
        <v>84.4</v>
      </c>
      <c r="D31" s="73">
        <v>10.199999999999999</v>
      </c>
      <c r="E31" s="73">
        <v>64.400000000000006</v>
      </c>
      <c r="F31" s="73">
        <v>104.4</v>
      </c>
      <c r="G31" s="26">
        <v>241</v>
      </c>
      <c r="H31" s="26">
        <v>79.599999999999994</v>
      </c>
      <c r="I31" s="73">
        <v>4</v>
      </c>
      <c r="J31" s="73">
        <v>71.7</v>
      </c>
      <c r="K31" s="73">
        <v>87.5</v>
      </c>
      <c r="L31" s="26">
        <v>217</v>
      </c>
      <c r="M31" s="26">
        <v>68.400000000000006</v>
      </c>
      <c r="N31" s="73">
        <v>4</v>
      </c>
      <c r="O31" s="73">
        <v>60.6</v>
      </c>
      <c r="P31" s="73">
        <v>76.2</v>
      </c>
    </row>
    <row r="32" spans="1:16" ht="15" thickBot="1" x14ac:dyDescent="0.4">
      <c r="A32" s="25" t="s">
        <v>1302</v>
      </c>
      <c r="B32" s="26">
        <v>767</v>
      </c>
      <c r="C32" s="26">
        <v>76.099999999999994</v>
      </c>
      <c r="D32" s="73">
        <v>2.1</v>
      </c>
      <c r="E32" s="73">
        <v>72</v>
      </c>
      <c r="F32" s="73">
        <v>80.3</v>
      </c>
      <c r="G32" s="26">
        <v>597</v>
      </c>
      <c r="H32" s="26">
        <v>83.2</v>
      </c>
      <c r="I32" s="73">
        <v>2.2999999999999998</v>
      </c>
      <c r="J32" s="73">
        <v>78.599999999999994</v>
      </c>
      <c r="K32" s="73">
        <v>87.8</v>
      </c>
      <c r="L32" s="26">
        <v>277</v>
      </c>
      <c r="M32" s="26">
        <v>78.099999999999994</v>
      </c>
      <c r="N32" s="73">
        <v>2.9</v>
      </c>
      <c r="O32" s="73">
        <v>72.400000000000006</v>
      </c>
      <c r="P32" s="73">
        <v>83.7</v>
      </c>
    </row>
    <row r="33" spans="1:16" x14ac:dyDescent="0.35">
      <c r="A33" s="59" t="s">
        <v>1303</v>
      </c>
      <c r="B33" s="290" t="s">
        <v>1195</v>
      </c>
      <c r="C33" s="291"/>
      <c r="D33" s="291"/>
      <c r="E33" s="291"/>
      <c r="F33" s="292"/>
      <c r="G33" s="226" t="s">
        <v>1197</v>
      </c>
      <c r="H33" s="227"/>
      <c r="I33" s="227"/>
      <c r="J33" s="227"/>
      <c r="K33" s="228"/>
      <c r="L33" s="226" t="s">
        <v>1257</v>
      </c>
      <c r="M33" s="227"/>
      <c r="N33" s="227"/>
      <c r="O33" s="227"/>
      <c r="P33" s="228"/>
    </row>
    <row r="34" spans="1:16" ht="15" thickBot="1" x14ac:dyDescent="0.4">
      <c r="A34" s="154" t="s">
        <v>1304</v>
      </c>
      <c r="B34" s="293" t="s">
        <v>1196</v>
      </c>
      <c r="C34" s="294"/>
      <c r="D34" s="294"/>
      <c r="E34" s="294"/>
      <c r="F34" s="295"/>
      <c r="G34" s="229" t="s">
        <v>1198</v>
      </c>
      <c r="H34" s="230"/>
      <c r="I34" s="230"/>
      <c r="J34" s="230"/>
      <c r="K34" s="231"/>
      <c r="L34" s="229" t="s">
        <v>1200</v>
      </c>
      <c r="M34" s="230"/>
      <c r="N34" s="230"/>
      <c r="O34" s="230"/>
      <c r="P34" s="231"/>
    </row>
    <row r="35" spans="1:16" ht="15" thickBot="1" x14ac:dyDescent="0.4">
      <c r="A35" s="149"/>
      <c r="B35" s="127" t="s">
        <v>155</v>
      </c>
      <c r="C35" s="43" t="s">
        <v>168</v>
      </c>
      <c r="D35" s="127" t="s">
        <v>90</v>
      </c>
      <c r="E35" s="127" t="s">
        <v>91</v>
      </c>
      <c r="F35" s="127" t="s">
        <v>92</v>
      </c>
      <c r="G35" s="43" t="s">
        <v>155</v>
      </c>
      <c r="H35" s="43" t="s">
        <v>168</v>
      </c>
      <c r="I35" s="127" t="s">
        <v>90</v>
      </c>
      <c r="J35" s="127" t="s">
        <v>91</v>
      </c>
      <c r="K35" s="127" t="s">
        <v>92</v>
      </c>
      <c r="L35" s="43" t="s">
        <v>155</v>
      </c>
      <c r="M35" s="43" t="s">
        <v>168</v>
      </c>
      <c r="N35" s="127" t="s">
        <v>90</v>
      </c>
      <c r="O35" s="127" t="s">
        <v>91</v>
      </c>
      <c r="P35" s="127" t="s">
        <v>92</v>
      </c>
    </row>
    <row r="36" spans="1:16" ht="15" thickBot="1" x14ac:dyDescent="0.4">
      <c r="A36" s="25" t="s">
        <v>1305</v>
      </c>
      <c r="B36" s="26">
        <v>443</v>
      </c>
      <c r="C36" s="26">
        <v>1.5</v>
      </c>
      <c r="D36" s="73">
        <v>0.2</v>
      </c>
      <c r="E36" s="73">
        <v>1.1000000000000001</v>
      </c>
      <c r="F36" s="73">
        <v>1.9</v>
      </c>
      <c r="G36" s="26">
        <v>516</v>
      </c>
      <c r="H36" s="26">
        <v>0.9</v>
      </c>
      <c r="I36" s="73">
        <v>0.1</v>
      </c>
      <c r="J36" s="73">
        <v>0.7</v>
      </c>
      <c r="K36" s="73">
        <v>1.1000000000000001</v>
      </c>
      <c r="L36" s="26">
        <v>573</v>
      </c>
      <c r="M36" s="26">
        <v>2.4</v>
      </c>
      <c r="N36" s="73">
        <v>1.5</v>
      </c>
      <c r="O36" s="73" t="s">
        <v>660</v>
      </c>
      <c r="P36" s="73">
        <v>5.4</v>
      </c>
    </row>
    <row r="37" spans="1:16" ht="15" thickBot="1" x14ac:dyDescent="0.4">
      <c r="A37" s="25" t="s">
        <v>1306</v>
      </c>
      <c r="B37" s="26">
        <v>388</v>
      </c>
      <c r="C37" s="26">
        <v>1.7</v>
      </c>
      <c r="D37" s="73">
        <v>0.4</v>
      </c>
      <c r="E37" s="73">
        <v>1</v>
      </c>
      <c r="F37" s="73">
        <v>2.5</v>
      </c>
      <c r="G37" s="26">
        <v>508</v>
      </c>
      <c r="H37" s="26">
        <v>1</v>
      </c>
      <c r="I37" s="73">
        <v>0.2</v>
      </c>
      <c r="J37" s="73">
        <v>0.7</v>
      </c>
      <c r="K37" s="73">
        <v>1.4</v>
      </c>
      <c r="L37" s="26">
        <v>735</v>
      </c>
      <c r="M37" s="26">
        <v>1</v>
      </c>
      <c r="N37" s="73">
        <v>0.2</v>
      </c>
      <c r="O37" s="73">
        <v>0.6</v>
      </c>
      <c r="P37" s="73">
        <v>1.3</v>
      </c>
    </row>
    <row r="38" spans="1:16" ht="15" thickBot="1" x14ac:dyDescent="0.4">
      <c r="A38" s="25" t="s">
        <v>1307</v>
      </c>
      <c r="B38" s="26">
        <v>328</v>
      </c>
      <c r="C38" s="26">
        <v>2.8</v>
      </c>
      <c r="D38" s="73">
        <v>0.7</v>
      </c>
      <c r="E38" s="73">
        <v>1.5</v>
      </c>
      <c r="F38" s="73">
        <v>4.0999999999999996</v>
      </c>
      <c r="G38" s="26">
        <v>282</v>
      </c>
      <c r="H38" s="26">
        <v>1.6</v>
      </c>
      <c r="I38" s="73">
        <v>0.3</v>
      </c>
      <c r="J38" s="73">
        <v>1</v>
      </c>
      <c r="K38" s="73">
        <v>2.2999999999999998</v>
      </c>
      <c r="L38" s="26">
        <v>361</v>
      </c>
      <c r="M38" s="26">
        <v>0.9</v>
      </c>
      <c r="N38" s="73">
        <v>0.1</v>
      </c>
      <c r="O38" s="73">
        <v>0.7</v>
      </c>
      <c r="P38" s="73">
        <v>1.1000000000000001</v>
      </c>
    </row>
    <row r="39" spans="1:16" ht="15" thickBot="1" x14ac:dyDescent="0.4">
      <c r="A39" s="25" t="s">
        <v>1308</v>
      </c>
      <c r="B39" s="26">
        <v>807</v>
      </c>
      <c r="C39" s="26">
        <v>7</v>
      </c>
      <c r="D39" s="73">
        <v>0.8</v>
      </c>
      <c r="E39" s="73">
        <v>5.4</v>
      </c>
      <c r="F39" s="73">
        <v>8.6</v>
      </c>
      <c r="G39" s="26">
        <v>663</v>
      </c>
      <c r="H39" s="26">
        <v>4.3</v>
      </c>
      <c r="I39" s="73">
        <v>0.4</v>
      </c>
      <c r="J39" s="73">
        <v>3.5</v>
      </c>
      <c r="K39" s="73">
        <v>5.0999999999999996</v>
      </c>
      <c r="L39" s="26">
        <v>492</v>
      </c>
      <c r="M39" s="26">
        <v>2.9</v>
      </c>
      <c r="N39" s="73">
        <v>0.4</v>
      </c>
      <c r="O39" s="73">
        <v>2.1</v>
      </c>
      <c r="P39" s="73">
        <v>3.6</v>
      </c>
    </row>
    <row r="40" spans="1:16" ht="15" thickBot="1" x14ac:dyDescent="0.4">
      <c r="A40" s="25" t="s">
        <v>1309</v>
      </c>
      <c r="B40" s="26">
        <v>396</v>
      </c>
      <c r="C40" s="26">
        <v>25.8</v>
      </c>
      <c r="D40" s="73">
        <v>12.7</v>
      </c>
      <c r="E40" s="73">
        <v>0.8</v>
      </c>
      <c r="F40" s="73">
        <v>50.8</v>
      </c>
      <c r="G40" s="26">
        <v>241</v>
      </c>
      <c r="H40" s="26">
        <v>14.8</v>
      </c>
      <c r="I40" s="73">
        <v>7.4</v>
      </c>
      <c r="J40" s="73">
        <v>0.2</v>
      </c>
      <c r="K40" s="73">
        <v>29.4</v>
      </c>
      <c r="L40" s="26">
        <v>217</v>
      </c>
      <c r="M40" s="26">
        <v>5.4</v>
      </c>
      <c r="N40" s="73">
        <v>0.6</v>
      </c>
      <c r="O40" s="73">
        <v>4.0999999999999996</v>
      </c>
      <c r="P40" s="73">
        <v>6.6</v>
      </c>
    </row>
    <row r="41" spans="1:16" ht="15" thickBot="1" x14ac:dyDescent="0.4">
      <c r="A41" s="25" t="s">
        <v>1310</v>
      </c>
      <c r="B41" s="26">
        <v>767</v>
      </c>
      <c r="C41" s="26">
        <v>16.100000000000001</v>
      </c>
      <c r="D41" s="73">
        <v>1.3</v>
      </c>
      <c r="E41" s="73">
        <v>13.6</v>
      </c>
      <c r="F41" s="73">
        <v>18.600000000000001</v>
      </c>
      <c r="G41" s="26">
        <v>597</v>
      </c>
      <c r="H41" s="26">
        <v>12.2</v>
      </c>
      <c r="I41" s="73">
        <v>1.2</v>
      </c>
      <c r="J41" s="73">
        <v>9.8000000000000007</v>
      </c>
      <c r="K41" s="73">
        <v>14.5</v>
      </c>
      <c r="L41" s="26">
        <v>277</v>
      </c>
      <c r="M41" s="26">
        <v>21.2</v>
      </c>
      <c r="N41" s="73">
        <v>5.6</v>
      </c>
      <c r="O41" s="73">
        <v>10.1</v>
      </c>
      <c r="P41" s="73">
        <v>32.299999999999997</v>
      </c>
    </row>
    <row r="42" spans="1:16" ht="15" thickBot="1" x14ac:dyDescent="0.4">
      <c r="A42" s="296" t="s">
        <v>1311</v>
      </c>
      <c r="B42" s="297"/>
      <c r="C42" s="297"/>
      <c r="D42" s="297"/>
      <c r="E42" s="297"/>
      <c r="F42" s="297"/>
      <c r="G42" s="297"/>
      <c r="H42" s="297"/>
      <c r="I42" s="297"/>
      <c r="J42" s="297"/>
      <c r="K42" s="297"/>
      <c r="L42" s="297"/>
      <c r="M42" s="297"/>
      <c r="N42" s="297"/>
      <c r="O42" s="297"/>
      <c r="P42" s="298"/>
    </row>
    <row r="43" spans="1:16" ht="15" thickBot="1" x14ac:dyDescent="0.4">
      <c r="A43" s="25" t="s">
        <v>1312</v>
      </c>
      <c r="B43" s="26">
        <v>1855</v>
      </c>
      <c r="C43" s="26">
        <v>5.0999999999999996</v>
      </c>
      <c r="D43" s="73">
        <v>0.1</v>
      </c>
      <c r="E43" s="73">
        <v>4.9000000000000004</v>
      </c>
      <c r="F43" s="73">
        <v>5.2</v>
      </c>
      <c r="G43" s="26" t="s">
        <v>1313</v>
      </c>
      <c r="H43" s="26">
        <v>6.8</v>
      </c>
      <c r="I43" s="73">
        <v>0.1</v>
      </c>
      <c r="J43" s="73">
        <v>6.7</v>
      </c>
      <c r="K43" s="73">
        <v>6.9</v>
      </c>
      <c r="L43" s="26" t="s">
        <v>1314</v>
      </c>
      <c r="M43" s="26">
        <v>8.4</v>
      </c>
      <c r="N43" s="73">
        <v>0.1</v>
      </c>
      <c r="O43" s="73">
        <v>8.3000000000000007</v>
      </c>
      <c r="P43" s="73">
        <v>8.6</v>
      </c>
    </row>
    <row r="44" spans="1:16" x14ac:dyDescent="0.35">
      <c r="A44" s="190" t="s">
        <v>1315</v>
      </c>
      <c r="B44" s="190"/>
      <c r="C44" s="190"/>
      <c r="D44" s="190"/>
      <c r="E44" s="190"/>
      <c r="F44" s="190"/>
      <c r="G44" s="190"/>
      <c r="H44" s="190"/>
      <c r="I44" s="190"/>
      <c r="J44" s="190"/>
      <c r="K44" s="190"/>
      <c r="L44" s="190"/>
      <c r="M44" s="190"/>
      <c r="N44" s="190"/>
      <c r="O44" s="190"/>
      <c r="P44" s="190"/>
    </row>
    <row r="45" spans="1:16" x14ac:dyDescent="0.35">
      <c r="A45" s="175"/>
      <c r="B45" s="175"/>
      <c r="C45" s="175"/>
      <c r="D45" s="175"/>
      <c r="E45" s="175"/>
      <c r="F45" s="175"/>
      <c r="G45" s="175"/>
      <c r="H45" s="175"/>
      <c r="I45" s="175"/>
      <c r="J45" s="175"/>
      <c r="K45" s="175"/>
      <c r="L45" s="175"/>
      <c r="M45" s="175"/>
      <c r="N45" s="175"/>
      <c r="O45" s="175"/>
      <c r="P45" s="175"/>
    </row>
    <row r="46" spans="1:16" x14ac:dyDescent="0.35">
      <c r="A46" s="175"/>
      <c r="B46" s="175"/>
      <c r="C46" s="175"/>
      <c r="D46" s="175"/>
      <c r="E46" s="175"/>
      <c r="F46" s="175"/>
      <c r="G46" s="175"/>
      <c r="H46" s="175"/>
      <c r="I46" s="175"/>
      <c r="J46" s="175"/>
      <c r="K46" s="175"/>
      <c r="L46" s="175"/>
      <c r="M46" s="175"/>
      <c r="N46" s="175"/>
      <c r="O46" s="175"/>
      <c r="P46" s="175"/>
    </row>
    <row r="47" spans="1:16" x14ac:dyDescent="0.35">
      <c r="A47" s="175"/>
      <c r="B47" s="175"/>
      <c r="C47" s="175"/>
      <c r="D47" s="175"/>
      <c r="E47" s="175"/>
      <c r="F47" s="175"/>
      <c r="G47" s="175"/>
      <c r="H47" s="175"/>
      <c r="I47" s="175"/>
      <c r="J47" s="175"/>
      <c r="K47" s="175"/>
      <c r="L47" s="175"/>
      <c r="M47" s="175"/>
      <c r="N47" s="175"/>
      <c r="O47" s="175"/>
      <c r="P47" s="175"/>
    </row>
  </sheetData>
  <mergeCells count="37">
    <mergeCell ref="L2:P2"/>
    <mergeCell ref="L3:P3"/>
    <mergeCell ref="G13:G15"/>
    <mergeCell ref="A2:A4"/>
    <mergeCell ref="B2:F2"/>
    <mergeCell ref="B3:F3"/>
    <mergeCell ref="G2:K2"/>
    <mergeCell ref="G3:K3"/>
    <mergeCell ref="B13:B15"/>
    <mergeCell ref="C13:C15"/>
    <mergeCell ref="D13:D15"/>
    <mergeCell ref="E13:E15"/>
    <mergeCell ref="F13:F15"/>
    <mergeCell ref="L24:P24"/>
    <mergeCell ref="L25:P25"/>
    <mergeCell ref="H13:H15"/>
    <mergeCell ref="I13:I15"/>
    <mergeCell ref="J13:J15"/>
    <mergeCell ref="K13:K15"/>
    <mergeCell ref="L13:L15"/>
    <mergeCell ref="M13:M15"/>
    <mergeCell ref="A42:P42"/>
    <mergeCell ref="A1:P1"/>
    <mergeCell ref="A44:P47"/>
    <mergeCell ref="B33:F33"/>
    <mergeCell ref="B34:F34"/>
    <mergeCell ref="G33:K33"/>
    <mergeCell ref="G34:K34"/>
    <mergeCell ref="L33:P33"/>
    <mergeCell ref="L34:P34"/>
    <mergeCell ref="N13:N15"/>
    <mergeCell ref="O13:O15"/>
    <mergeCell ref="P13:P15"/>
    <mergeCell ref="B24:F24"/>
    <mergeCell ref="B25:F25"/>
    <mergeCell ref="G24:K24"/>
    <mergeCell ref="G25:K2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A23" sqref="A23"/>
    </sheetView>
  </sheetViews>
  <sheetFormatPr defaultColWidth="11.453125" defaultRowHeight="14.5" x14ac:dyDescent="0.35"/>
  <cols>
    <col min="1" max="1" width="47.7265625" customWidth="1"/>
  </cols>
  <sheetData>
    <row r="1" spans="1:13" ht="15" thickBot="1" x14ac:dyDescent="0.4">
      <c r="A1" s="279" t="s">
        <v>1318</v>
      </c>
      <c r="B1" s="279"/>
      <c r="C1" s="279"/>
      <c r="D1" s="279"/>
      <c r="E1" s="279"/>
      <c r="F1" s="279"/>
      <c r="G1" s="279"/>
      <c r="H1" s="279"/>
      <c r="I1" s="279"/>
      <c r="J1" s="279"/>
      <c r="K1" s="279"/>
      <c r="L1" s="279"/>
      <c r="M1" s="279"/>
    </row>
    <row r="2" spans="1:13" x14ac:dyDescent="0.35">
      <c r="A2" s="182" t="s">
        <v>1316</v>
      </c>
      <c r="B2" s="226" t="s">
        <v>1195</v>
      </c>
      <c r="C2" s="227"/>
      <c r="D2" s="227"/>
      <c r="E2" s="228"/>
      <c r="F2" s="226" t="s">
        <v>1197</v>
      </c>
      <c r="G2" s="227"/>
      <c r="H2" s="227"/>
      <c r="I2" s="228"/>
      <c r="J2" s="226" t="s">
        <v>1199</v>
      </c>
      <c r="K2" s="227"/>
      <c r="L2" s="227"/>
      <c r="M2" s="228"/>
    </row>
    <row r="3" spans="1:13" ht="15" thickBot="1" x14ac:dyDescent="0.4">
      <c r="A3" s="280"/>
      <c r="B3" s="229" t="s">
        <v>1196</v>
      </c>
      <c r="C3" s="230"/>
      <c r="D3" s="230"/>
      <c r="E3" s="231"/>
      <c r="F3" s="229" t="s">
        <v>1198</v>
      </c>
      <c r="G3" s="230"/>
      <c r="H3" s="230"/>
      <c r="I3" s="231"/>
      <c r="J3" s="229" t="s">
        <v>1200</v>
      </c>
      <c r="K3" s="230"/>
      <c r="L3" s="230"/>
      <c r="M3" s="231"/>
    </row>
    <row r="4" spans="1:13" ht="15" thickBot="1" x14ac:dyDescent="0.4">
      <c r="A4" s="183"/>
      <c r="B4" s="24" t="s">
        <v>1201</v>
      </c>
      <c r="C4" s="111" t="s">
        <v>90</v>
      </c>
      <c r="D4" s="111" t="s">
        <v>91</v>
      </c>
      <c r="E4" s="111" t="s">
        <v>92</v>
      </c>
      <c r="F4" s="24" t="s">
        <v>1201</v>
      </c>
      <c r="G4" s="111" t="s">
        <v>90</v>
      </c>
      <c r="H4" s="111" t="s">
        <v>91</v>
      </c>
      <c r="I4" s="111" t="s">
        <v>92</v>
      </c>
      <c r="J4" s="24" t="s">
        <v>1201</v>
      </c>
      <c r="K4" s="111" t="s">
        <v>90</v>
      </c>
      <c r="L4" s="111" t="s">
        <v>91</v>
      </c>
      <c r="M4" s="111" t="s">
        <v>92</v>
      </c>
    </row>
    <row r="5" spans="1:13" ht="15" thickBot="1" x14ac:dyDescent="0.4">
      <c r="A5" s="71" t="s">
        <v>141</v>
      </c>
      <c r="B5" s="68">
        <v>66.2</v>
      </c>
      <c r="C5" s="72">
        <v>1.7</v>
      </c>
      <c r="D5" s="72">
        <v>62.8</v>
      </c>
      <c r="E5" s="72">
        <v>69.5</v>
      </c>
      <c r="F5" s="68">
        <v>82.8</v>
      </c>
      <c r="G5" s="72">
        <v>1.5</v>
      </c>
      <c r="H5" s="72">
        <v>79.599999999999994</v>
      </c>
      <c r="I5" s="72">
        <v>85.6</v>
      </c>
      <c r="J5" s="68">
        <v>89.8</v>
      </c>
      <c r="K5" s="72">
        <v>1</v>
      </c>
      <c r="L5" s="72">
        <v>87.6</v>
      </c>
      <c r="M5" s="72">
        <v>91.7</v>
      </c>
    </row>
    <row r="6" spans="1:13" ht="15" thickBot="1" x14ac:dyDescent="0.4">
      <c r="A6" s="25" t="s">
        <v>140</v>
      </c>
      <c r="B6" s="26">
        <v>60.2</v>
      </c>
      <c r="C6" s="73">
        <v>1.8</v>
      </c>
      <c r="D6" s="73">
        <v>56.7</v>
      </c>
      <c r="E6" s="73">
        <v>63.7</v>
      </c>
      <c r="F6" s="26">
        <v>84.6</v>
      </c>
      <c r="G6" s="73">
        <v>1.4</v>
      </c>
      <c r="H6" s="73">
        <v>81.599999999999994</v>
      </c>
      <c r="I6" s="73">
        <v>87.1</v>
      </c>
      <c r="J6" s="26">
        <v>92.3</v>
      </c>
      <c r="K6" s="73">
        <v>1.2</v>
      </c>
      <c r="L6" s="73">
        <v>89.6</v>
      </c>
      <c r="M6" s="73">
        <v>94.3</v>
      </c>
    </row>
    <row r="7" spans="1:13" ht="15" thickBot="1" x14ac:dyDescent="0.4">
      <c r="A7" s="25" t="s">
        <v>186</v>
      </c>
      <c r="B7" s="26">
        <v>42.8</v>
      </c>
      <c r="C7" s="73">
        <v>1.8</v>
      </c>
      <c r="D7" s="73">
        <v>39.299999999999997</v>
      </c>
      <c r="E7" s="73">
        <v>46.4</v>
      </c>
      <c r="F7" s="26">
        <v>53</v>
      </c>
      <c r="G7" s="73">
        <v>1.9</v>
      </c>
      <c r="H7" s="73">
        <v>49.2</v>
      </c>
      <c r="I7" s="73">
        <v>56.8</v>
      </c>
      <c r="J7" s="26">
        <v>68</v>
      </c>
      <c r="K7" s="73">
        <v>1.8</v>
      </c>
      <c r="L7" s="73">
        <v>64.400000000000006</v>
      </c>
      <c r="M7" s="73">
        <v>71.3</v>
      </c>
    </row>
    <row r="8" spans="1:13" ht="15" thickBot="1" x14ac:dyDescent="0.4">
      <c r="A8" s="25" t="s">
        <v>188</v>
      </c>
      <c r="B8" s="26">
        <v>25.6</v>
      </c>
      <c r="C8" s="73">
        <v>1.5</v>
      </c>
      <c r="D8" s="73">
        <v>22.7</v>
      </c>
      <c r="E8" s="73">
        <v>28.7</v>
      </c>
      <c r="F8" s="26">
        <v>34.700000000000003</v>
      </c>
      <c r="G8" s="73">
        <v>1.9</v>
      </c>
      <c r="H8" s="73">
        <v>31</v>
      </c>
      <c r="I8" s="73">
        <v>38.5</v>
      </c>
      <c r="J8" s="26">
        <v>39.299999999999997</v>
      </c>
      <c r="K8" s="73">
        <v>1.9</v>
      </c>
      <c r="L8" s="73">
        <v>35.700000000000003</v>
      </c>
      <c r="M8" s="73">
        <v>43</v>
      </c>
    </row>
    <row r="9" spans="1:13" ht="15" thickBot="1" x14ac:dyDescent="0.4">
      <c r="A9" s="25" t="s">
        <v>187</v>
      </c>
      <c r="B9" s="26">
        <v>21.9</v>
      </c>
      <c r="C9" s="73">
        <v>1.4</v>
      </c>
      <c r="D9" s="73">
        <v>19.3</v>
      </c>
      <c r="E9" s="73">
        <v>24.8</v>
      </c>
      <c r="F9" s="26">
        <v>40.299999999999997</v>
      </c>
      <c r="G9" s="73">
        <v>2</v>
      </c>
      <c r="H9" s="73">
        <v>36.4</v>
      </c>
      <c r="I9" s="73">
        <v>44.3</v>
      </c>
      <c r="J9" s="26">
        <v>43.6</v>
      </c>
      <c r="K9" s="73">
        <v>1.9</v>
      </c>
      <c r="L9" s="73">
        <v>39.9</v>
      </c>
      <c r="M9" s="73">
        <v>47.4</v>
      </c>
    </row>
    <row r="10" spans="1:13" ht="15" thickBot="1" x14ac:dyDescent="0.4">
      <c r="A10" s="25" t="s">
        <v>190</v>
      </c>
      <c r="B10" s="26">
        <v>20.8</v>
      </c>
      <c r="C10" s="73">
        <v>1.5</v>
      </c>
      <c r="D10" s="73">
        <v>18</v>
      </c>
      <c r="E10" s="73">
        <v>23.8</v>
      </c>
      <c r="F10" s="26">
        <v>26.9</v>
      </c>
      <c r="G10" s="73">
        <v>1.8</v>
      </c>
      <c r="H10" s="73">
        <v>23.6</v>
      </c>
      <c r="I10" s="73">
        <v>30.5</v>
      </c>
      <c r="J10" s="26">
        <v>27.1</v>
      </c>
      <c r="K10" s="73">
        <v>1.7</v>
      </c>
      <c r="L10" s="73">
        <v>23.9</v>
      </c>
      <c r="M10" s="73">
        <v>30.6</v>
      </c>
    </row>
    <row r="11" spans="1:13" ht="15" thickBot="1" x14ac:dyDescent="0.4">
      <c r="A11" s="25" t="s">
        <v>189</v>
      </c>
      <c r="B11" s="26">
        <v>18.600000000000001</v>
      </c>
      <c r="C11" s="73">
        <v>1.5</v>
      </c>
      <c r="D11" s="73">
        <v>15.8</v>
      </c>
      <c r="E11" s="73">
        <v>21.8</v>
      </c>
      <c r="F11" s="26">
        <v>29.6</v>
      </c>
      <c r="G11" s="73">
        <v>1.8</v>
      </c>
      <c r="H11" s="73">
        <v>26.2</v>
      </c>
      <c r="I11" s="73">
        <v>33.4</v>
      </c>
      <c r="J11" s="26">
        <v>46.9</v>
      </c>
      <c r="K11" s="73">
        <v>1.9</v>
      </c>
      <c r="L11" s="73">
        <v>43.1</v>
      </c>
      <c r="M11" s="73">
        <v>50.7</v>
      </c>
    </row>
    <row r="12" spans="1:13" ht="15" thickBot="1" x14ac:dyDescent="0.4">
      <c r="A12" s="25" t="s">
        <v>192</v>
      </c>
      <c r="B12" s="26">
        <v>17</v>
      </c>
      <c r="C12" s="73">
        <v>1.4</v>
      </c>
      <c r="D12" s="73">
        <v>14.4</v>
      </c>
      <c r="E12" s="73">
        <v>19.899999999999999</v>
      </c>
      <c r="F12" s="26">
        <v>17.5</v>
      </c>
      <c r="G12" s="73">
        <v>1.4</v>
      </c>
      <c r="H12" s="73">
        <v>14.9</v>
      </c>
      <c r="I12" s="73">
        <v>20.5</v>
      </c>
      <c r="J12" s="26">
        <v>23.4</v>
      </c>
      <c r="K12" s="73">
        <v>1.7</v>
      </c>
      <c r="L12" s="73">
        <v>20.3</v>
      </c>
      <c r="M12" s="73">
        <v>26.8</v>
      </c>
    </row>
    <row r="13" spans="1:13" ht="15" thickBot="1" x14ac:dyDescent="0.4">
      <c r="A13" s="25" t="s">
        <v>193</v>
      </c>
      <c r="B13" s="26">
        <v>13.8</v>
      </c>
      <c r="C13" s="73">
        <v>1.3</v>
      </c>
      <c r="D13" s="73">
        <v>11.4</v>
      </c>
      <c r="E13" s="73">
        <v>16.5</v>
      </c>
      <c r="F13" s="26">
        <v>21.4</v>
      </c>
      <c r="G13" s="73">
        <v>1.9</v>
      </c>
      <c r="H13" s="73">
        <v>18</v>
      </c>
      <c r="I13" s="73">
        <v>25.3</v>
      </c>
      <c r="J13" s="26">
        <v>17.2</v>
      </c>
      <c r="K13" s="73">
        <v>1.4</v>
      </c>
      <c r="L13" s="73">
        <v>14.6</v>
      </c>
      <c r="M13" s="73">
        <v>20.100000000000001</v>
      </c>
    </row>
    <row r="14" spans="1:13" ht="15" thickBot="1" x14ac:dyDescent="0.4">
      <c r="A14" s="25" t="s">
        <v>191</v>
      </c>
      <c r="B14" s="26">
        <v>12.7</v>
      </c>
      <c r="C14" s="73">
        <v>1.2</v>
      </c>
      <c r="D14" s="73">
        <v>10.6</v>
      </c>
      <c r="E14" s="73">
        <v>15.2</v>
      </c>
      <c r="F14" s="26">
        <v>18.899999999999999</v>
      </c>
      <c r="G14" s="73">
        <v>1.5</v>
      </c>
      <c r="H14" s="73">
        <v>16.100000000000001</v>
      </c>
      <c r="I14" s="73">
        <v>22.1</v>
      </c>
      <c r="J14" s="26">
        <v>29.2</v>
      </c>
      <c r="K14" s="73">
        <v>1.8</v>
      </c>
      <c r="L14" s="73">
        <v>25.9</v>
      </c>
      <c r="M14" s="73">
        <v>32.799999999999997</v>
      </c>
    </row>
    <row r="15" spans="1:13" ht="15" thickBot="1" x14ac:dyDescent="0.4">
      <c r="A15" s="25" t="s">
        <v>239</v>
      </c>
      <c r="B15" s="26">
        <v>9.6999999999999993</v>
      </c>
      <c r="C15" s="73">
        <v>1.1000000000000001</v>
      </c>
      <c r="D15" s="73">
        <v>7.7</v>
      </c>
      <c r="E15" s="73">
        <v>12.1</v>
      </c>
      <c r="F15" s="26">
        <v>13.8</v>
      </c>
      <c r="G15" s="73">
        <v>1.3</v>
      </c>
      <c r="H15" s="73">
        <v>11.5</v>
      </c>
      <c r="I15" s="73">
        <v>16.399999999999999</v>
      </c>
      <c r="J15" s="26">
        <v>20.399999999999999</v>
      </c>
      <c r="K15" s="73">
        <v>1.5</v>
      </c>
      <c r="L15" s="73">
        <v>17.600000000000001</v>
      </c>
      <c r="M15" s="73">
        <v>23.6</v>
      </c>
    </row>
    <row r="16" spans="1:13" x14ac:dyDescent="0.35">
      <c r="A16" s="190" t="s">
        <v>1317</v>
      </c>
      <c r="B16" s="190"/>
      <c r="C16" s="190"/>
      <c r="D16" s="190"/>
      <c r="E16" s="190"/>
      <c r="F16" s="190"/>
      <c r="G16" s="190"/>
      <c r="H16" s="190"/>
      <c r="I16" s="190"/>
      <c r="J16" s="190"/>
      <c r="K16" s="190"/>
      <c r="L16" s="190"/>
      <c r="M16" s="190"/>
    </row>
    <row r="17" spans="1:13" x14ac:dyDescent="0.35">
      <c r="A17" s="191"/>
      <c r="B17" s="191"/>
      <c r="C17" s="191"/>
      <c r="D17" s="191"/>
      <c r="E17" s="191"/>
      <c r="F17" s="191"/>
      <c r="G17" s="191"/>
      <c r="H17" s="191"/>
      <c r="I17" s="191"/>
      <c r="J17" s="191"/>
      <c r="K17" s="191"/>
      <c r="L17" s="191"/>
      <c r="M17" s="191"/>
    </row>
  </sheetData>
  <mergeCells count="9">
    <mergeCell ref="A1:M1"/>
    <mergeCell ref="A16:M17"/>
    <mergeCell ref="A2:A4"/>
    <mergeCell ref="B2:E2"/>
    <mergeCell ref="B3:E3"/>
    <mergeCell ref="F2:I2"/>
    <mergeCell ref="F3:I3"/>
    <mergeCell ref="J2:M2"/>
    <mergeCell ref="J3:M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C30" sqref="C30"/>
    </sheetView>
  </sheetViews>
  <sheetFormatPr defaultColWidth="11.453125" defaultRowHeight="14.5" x14ac:dyDescent="0.35"/>
  <cols>
    <col min="1" max="1" width="43" customWidth="1"/>
  </cols>
  <sheetData>
    <row r="1" spans="1:13" ht="15" thickBot="1" x14ac:dyDescent="0.4">
      <c r="A1" s="181" t="s">
        <v>1319</v>
      </c>
      <c r="B1" s="181"/>
      <c r="C1" s="181"/>
      <c r="D1" s="181"/>
      <c r="E1" s="181"/>
      <c r="F1" s="181"/>
      <c r="G1" s="181"/>
      <c r="H1" s="181"/>
      <c r="I1" s="181"/>
      <c r="J1" s="181"/>
      <c r="K1" s="181"/>
      <c r="L1" s="181"/>
      <c r="M1" s="181"/>
    </row>
    <row r="2" spans="1:13" x14ac:dyDescent="0.35">
      <c r="A2" s="195" t="s">
        <v>1323</v>
      </c>
      <c r="B2" s="290" t="s">
        <v>1195</v>
      </c>
      <c r="C2" s="291"/>
      <c r="D2" s="291"/>
      <c r="E2" s="292"/>
      <c r="F2" s="290" t="s">
        <v>1197</v>
      </c>
      <c r="G2" s="291"/>
      <c r="H2" s="291"/>
      <c r="I2" s="292"/>
      <c r="J2" s="290" t="s">
        <v>1257</v>
      </c>
      <c r="K2" s="291"/>
      <c r="L2" s="291"/>
      <c r="M2" s="292"/>
    </row>
    <row r="3" spans="1:13" ht="15" thickBot="1" x14ac:dyDescent="0.4">
      <c r="A3" s="235"/>
      <c r="B3" s="293" t="s">
        <v>1196</v>
      </c>
      <c r="C3" s="294"/>
      <c r="D3" s="294"/>
      <c r="E3" s="295"/>
      <c r="F3" s="293" t="s">
        <v>1198</v>
      </c>
      <c r="G3" s="294"/>
      <c r="H3" s="294"/>
      <c r="I3" s="295"/>
      <c r="J3" s="293" t="s">
        <v>1200</v>
      </c>
      <c r="K3" s="294"/>
      <c r="L3" s="294"/>
      <c r="M3" s="295"/>
    </row>
    <row r="4" spans="1:13" ht="15" thickBot="1" x14ac:dyDescent="0.4">
      <c r="A4" s="196"/>
      <c r="B4" s="127" t="s">
        <v>89</v>
      </c>
      <c r="C4" s="127" t="s">
        <v>90</v>
      </c>
      <c r="D4" s="127" t="s">
        <v>91</v>
      </c>
      <c r="E4" s="127" t="s">
        <v>92</v>
      </c>
      <c r="F4" s="127" t="s">
        <v>89</v>
      </c>
      <c r="G4" s="127" t="s">
        <v>90</v>
      </c>
      <c r="H4" s="127" t="s">
        <v>91</v>
      </c>
      <c r="I4" s="127" t="s">
        <v>92</v>
      </c>
      <c r="J4" s="127" t="s">
        <v>89</v>
      </c>
      <c r="K4" s="127" t="s">
        <v>90</v>
      </c>
      <c r="L4" s="127" t="s">
        <v>91</v>
      </c>
      <c r="M4" s="127" t="s">
        <v>92</v>
      </c>
    </row>
    <row r="5" spans="1:13" ht="15" thickBot="1" x14ac:dyDescent="0.4">
      <c r="A5" s="25" t="s">
        <v>1111</v>
      </c>
      <c r="B5" s="26">
        <v>49.2</v>
      </c>
      <c r="C5" s="73">
        <v>1.8</v>
      </c>
      <c r="D5" s="73">
        <v>45.7</v>
      </c>
      <c r="E5" s="73">
        <v>52.7</v>
      </c>
      <c r="F5" s="26">
        <v>57.7</v>
      </c>
      <c r="G5" s="73">
        <v>2</v>
      </c>
      <c r="H5" s="73">
        <v>53.8</v>
      </c>
      <c r="I5" s="73">
        <v>61.4</v>
      </c>
      <c r="J5" s="26">
        <v>58.1</v>
      </c>
      <c r="K5" s="73">
        <v>1.9</v>
      </c>
      <c r="L5" s="73">
        <v>54.3</v>
      </c>
      <c r="M5" s="73">
        <v>61.9</v>
      </c>
    </row>
    <row r="6" spans="1:13" ht="15" thickBot="1" x14ac:dyDescent="0.4">
      <c r="A6" s="25" t="s">
        <v>1161</v>
      </c>
      <c r="B6" s="26">
        <v>12.4</v>
      </c>
      <c r="C6" s="73">
        <v>1.2</v>
      </c>
      <c r="D6" s="73">
        <v>10.3</v>
      </c>
      <c r="E6" s="73">
        <v>14.9</v>
      </c>
      <c r="F6" s="26">
        <v>6.3</v>
      </c>
      <c r="G6" s="73">
        <v>1</v>
      </c>
      <c r="H6" s="73">
        <v>4.5999999999999996</v>
      </c>
      <c r="I6" s="73">
        <v>8.5</v>
      </c>
      <c r="J6" s="26">
        <v>2.9</v>
      </c>
      <c r="K6" s="73">
        <v>0.6</v>
      </c>
      <c r="L6" s="73">
        <v>1.9</v>
      </c>
      <c r="M6" s="73">
        <v>4.4000000000000004</v>
      </c>
    </row>
    <row r="7" spans="1:13" ht="15" thickBot="1" x14ac:dyDescent="0.4">
      <c r="A7" s="25" t="s">
        <v>1112</v>
      </c>
      <c r="B7" s="26">
        <v>10.1</v>
      </c>
      <c r="C7" s="73">
        <v>1.2</v>
      </c>
      <c r="D7" s="73">
        <v>8</v>
      </c>
      <c r="E7" s="73">
        <v>12.7</v>
      </c>
      <c r="F7" s="26">
        <v>8.1</v>
      </c>
      <c r="G7" s="73">
        <v>0.9</v>
      </c>
      <c r="H7" s="73">
        <v>6.6</v>
      </c>
      <c r="I7" s="73">
        <v>10</v>
      </c>
      <c r="J7" s="26">
        <v>7.5</v>
      </c>
      <c r="K7" s="73">
        <v>1</v>
      </c>
      <c r="L7" s="73">
        <v>5.7</v>
      </c>
      <c r="M7" s="73">
        <v>9.8000000000000007</v>
      </c>
    </row>
    <row r="8" spans="1:13" ht="15" thickBot="1" x14ac:dyDescent="0.4">
      <c r="A8" s="25" t="s">
        <v>1114</v>
      </c>
      <c r="B8" s="26">
        <v>9.5</v>
      </c>
      <c r="C8" s="73">
        <v>1.1000000000000001</v>
      </c>
      <c r="D8" s="73">
        <v>7.6</v>
      </c>
      <c r="E8" s="73">
        <v>11.7</v>
      </c>
      <c r="F8" s="26">
        <v>6.4</v>
      </c>
      <c r="G8" s="73">
        <v>1.1000000000000001</v>
      </c>
      <c r="H8" s="73">
        <v>4.5</v>
      </c>
      <c r="I8" s="73">
        <v>8.9</v>
      </c>
      <c r="J8" s="26">
        <v>5.3</v>
      </c>
      <c r="K8" s="73">
        <v>1</v>
      </c>
      <c r="L8" s="73">
        <v>3.6</v>
      </c>
      <c r="M8" s="73">
        <v>7.6</v>
      </c>
    </row>
    <row r="9" spans="1:13" ht="15" thickBot="1" x14ac:dyDescent="0.4">
      <c r="A9" s="25" t="s">
        <v>1116</v>
      </c>
      <c r="B9" s="26">
        <v>6.9</v>
      </c>
      <c r="C9" s="73">
        <v>0.9</v>
      </c>
      <c r="D9" s="73">
        <v>5.3</v>
      </c>
      <c r="E9" s="73">
        <v>9</v>
      </c>
      <c r="F9" s="26">
        <v>3.4</v>
      </c>
      <c r="G9" s="73">
        <v>0.7</v>
      </c>
      <c r="H9" s="73">
        <v>2.2999999999999998</v>
      </c>
      <c r="I9" s="73">
        <v>5.2</v>
      </c>
      <c r="J9" s="26">
        <v>4</v>
      </c>
      <c r="K9" s="73">
        <v>0.9</v>
      </c>
      <c r="L9" s="73">
        <v>2.6</v>
      </c>
      <c r="M9" s="73">
        <v>6.2</v>
      </c>
    </row>
    <row r="10" spans="1:13" ht="15" thickBot="1" x14ac:dyDescent="0.4">
      <c r="A10" s="25" t="s">
        <v>1115</v>
      </c>
      <c r="B10" s="26">
        <v>5.9</v>
      </c>
      <c r="C10" s="73">
        <v>0.8</v>
      </c>
      <c r="D10" s="73">
        <v>4.5</v>
      </c>
      <c r="E10" s="73">
        <v>7.7</v>
      </c>
      <c r="F10" s="26">
        <v>6.7</v>
      </c>
      <c r="G10" s="73">
        <v>1.2</v>
      </c>
      <c r="H10" s="73">
        <v>4.7</v>
      </c>
      <c r="I10" s="73">
        <v>9.5</v>
      </c>
      <c r="J10" s="26">
        <v>6.9</v>
      </c>
      <c r="K10" s="73">
        <v>0.9</v>
      </c>
      <c r="L10" s="73">
        <v>5.3</v>
      </c>
      <c r="M10" s="73">
        <v>8.9</v>
      </c>
    </row>
    <row r="11" spans="1:13" ht="15" thickBot="1" x14ac:dyDescent="0.4">
      <c r="A11" s="25" t="s">
        <v>1118</v>
      </c>
      <c r="B11" s="26">
        <v>4.7</v>
      </c>
      <c r="C11" s="73">
        <v>0.6</v>
      </c>
      <c r="D11" s="73">
        <v>3.6</v>
      </c>
      <c r="E11" s="73">
        <v>6.1</v>
      </c>
      <c r="F11" s="26">
        <v>4.2</v>
      </c>
      <c r="G11" s="73">
        <v>0.6</v>
      </c>
      <c r="H11" s="73">
        <v>3.1</v>
      </c>
      <c r="I11" s="73">
        <v>5.7</v>
      </c>
      <c r="J11" s="26">
        <v>3.6</v>
      </c>
      <c r="K11" s="73">
        <v>0.7</v>
      </c>
      <c r="L11" s="73">
        <v>2.5</v>
      </c>
      <c r="M11" s="73">
        <v>5.0999999999999996</v>
      </c>
    </row>
    <row r="12" spans="1:13" ht="15" thickBot="1" x14ac:dyDescent="0.4">
      <c r="A12" s="25" t="s">
        <v>1117</v>
      </c>
      <c r="B12" s="26">
        <v>4.0999999999999996</v>
      </c>
      <c r="C12" s="73">
        <v>0.8</v>
      </c>
      <c r="D12" s="73">
        <v>2.8</v>
      </c>
      <c r="E12" s="73">
        <v>5.9</v>
      </c>
      <c r="F12" s="26">
        <v>5.2</v>
      </c>
      <c r="G12" s="73">
        <v>1.3</v>
      </c>
      <c r="H12" s="73">
        <v>3.2</v>
      </c>
      <c r="I12" s="73">
        <v>8.3000000000000007</v>
      </c>
      <c r="J12" s="26">
        <v>4</v>
      </c>
      <c r="K12" s="73">
        <v>0.8</v>
      </c>
      <c r="L12" s="73">
        <v>2.7</v>
      </c>
      <c r="M12" s="73">
        <v>5.9</v>
      </c>
    </row>
    <row r="13" spans="1:13" ht="15" thickBot="1" x14ac:dyDescent="0.4">
      <c r="A13" s="25" t="s">
        <v>1120</v>
      </c>
      <c r="B13" s="26">
        <v>4</v>
      </c>
      <c r="C13" s="73">
        <v>0.8</v>
      </c>
      <c r="D13" s="73">
        <v>2.7</v>
      </c>
      <c r="E13" s="73">
        <v>5.8</v>
      </c>
      <c r="F13" s="26">
        <v>2.2000000000000002</v>
      </c>
      <c r="G13" s="73">
        <v>0.4</v>
      </c>
      <c r="H13" s="73">
        <v>1.4</v>
      </c>
      <c r="I13" s="73">
        <v>3.2</v>
      </c>
      <c r="J13" s="26">
        <v>1.6</v>
      </c>
      <c r="K13" s="73">
        <v>0.6</v>
      </c>
      <c r="L13" s="73">
        <v>0.8</v>
      </c>
      <c r="M13" s="73">
        <v>3.2</v>
      </c>
    </row>
    <row r="14" spans="1:13" ht="15" thickBot="1" x14ac:dyDescent="0.4">
      <c r="A14" s="25" t="s">
        <v>1121</v>
      </c>
      <c r="B14" s="26">
        <v>2.1</v>
      </c>
      <c r="C14" s="73">
        <v>0.4</v>
      </c>
      <c r="D14" s="73">
        <v>1.5</v>
      </c>
      <c r="E14" s="73">
        <v>3.1</v>
      </c>
      <c r="F14" s="26">
        <v>2.7</v>
      </c>
      <c r="G14" s="73">
        <v>0.4</v>
      </c>
      <c r="H14" s="73">
        <v>2</v>
      </c>
      <c r="I14" s="73">
        <v>3.6</v>
      </c>
      <c r="J14" s="26">
        <v>1.6</v>
      </c>
      <c r="K14" s="73">
        <v>0.5</v>
      </c>
      <c r="L14" s="73">
        <v>0.9</v>
      </c>
      <c r="M14" s="73">
        <v>3.1</v>
      </c>
    </row>
    <row r="15" spans="1:13" ht="15" thickBot="1" x14ac:dyDescent="0.4">
      <c r="A15" s="25" t="s">
        <v>1122</v>
      </c>
      <c r="B15" s="26">
        <v>1.8</v>
      </c>
      <c r="C15" s="73">
        <v>0.4</v>
      </c>
      <c r="D15" s="73">
        <v>1.2</v>
      </c>
      <c r="E15" s="73">
        <v>2.8</v>
      </c>
      <c r="F15" s="26">
        <v>1.6</v>
      </c>
      <c r="G15" s="73">
        <v>0.7</v>
      </c>
      <c r="H15" s="73">
        <v>0.7</v>
      </c>
      <c r="I15" s="73">
        <v>3.7</v>
      </c>
      <c r="J15" s="26">
        <v>1.2</v>
      </c>
      <c r="K15" s="73">
        <v>0.3</v>
      </c>
      <c r="L15" s="73">
        <v>0.7</v>
      </c>
      <c r="M15" s="73">
        <v>2.1</v>
      </c>
    </row>
    <row r="16" spans="1:13" ht="15" thickBot="1" x14ac:dyDescent="0.4">
      <c r="A16" s="25" t="s">
        <v>1125</v>
      </c>
      <c r="B16" s="26">
        <v>1.4</v>
      </c>
      <c r="C16" s="73">
        <v>0.4</v>
      </c>
      <c r="D16" s="73">
        <v>0.9</v>
      </c>
      <c r="E16" s="73">
        <v>2.2999999999999998</v>
      </c>
      <c r="F16" s="26">
        <v>0.8</v>
      </c>
      <c r="G16" s="73">
        <v>0.3</v>
      </c>
      <c r="H16" s="73">
        <v>0.5</v>
      </c>
      <c r="I16" s="73">
        <v>1.6</v>
      </c>
      <c r="J16" s="26">
        <v>0.7</v>
      </c>
      <c r="K16" s="73">
        <v>0.4</v>
      </c>
      <c r="L16" s="73">
        <v>0.3</v>
      </c>
      <c r="M16" s="73">
        <v>1.9</v>
      </c>
    </row>
    <row r="17" spans="1:13" ht="15" thickBot="1" x14ac:dyDescent="0.4">
      <c r="A17" s="25" t="s">
        <v>1123</v>
      </c>
      <c r="B17" s="26">
        <v>1.1000000000000001</v>
      </c>
      <c r="C17" s="73">
        <v>0.4</v>
      </c>
      <c r="D17" s="73">
        <v>0.5</v>
      </c>
      <c r="E17" s="73">
        <v>2.2000000000000002</v>
      </c>
      <c r="F17" s="26">
        <v>1.7</v>
      </c>
      <c r="G17" s="73">
        <v>0.7</v>
      </c>
      <c r="H17" s="73">
        <v>0.8</v>
      </c>
      <c r="I17" s="73">
        <v>3.6</v>
      </c>
      <c r="J17" s="26">
        <v>1.2</v>
      </c>
      <c r="K17" s="73">
        <v>0.3</v>
      </c>
      <c r="L17" s="73">
        <v>0.7</v>
      </c>
      <c r="M17" s="73">
        <v>2.1</v>
      </c>
    </row>
    <row r="18" spans="1:13" ht="15" thickBot="1" x14ac:dyDescent="0.4">
      <c r="A18" s="25" t="s">
        <v>1163</v>
      </c>
      <c r="B18" s="26">
        <v>1</v>
      </c>
      <c r="C18" s="73">
        <v>0.2</v>
      </c>
      <c r="D18" s="73">
        <v>0.7</v>
      </c>
      <c r="E18" s="73">
        <v>1.6</v>
      </c>
      <c r="F18" s="26">
        <v>1.2</v>
      </c>
      <c r="G18" s="73">
        <v>0.3</v>
      </c>
      <c r="H18" s="73">
        <v>0.7</v>
      </c>
      <c r="I18" s="73">
        <v>2.1</v>
      </c>
      <c r="J18" s="26">
        <v>1.4</v>
      </c>
      <c r="K18" s="73">
        <v>0.5</v>
      </c>
      <c r="L18" s="73">
        <v>0.8</v>
      </c>
      <c r="M18" s="73">
        <v>2.7</v>
      </c>
    </row>
    <row r="19" spans="1:13" ht="15" thickBot="1" x14ac:dyDescent="0.4">
      <c r="A19" s="25" t="s">
        <v>1126</v>
      </c>
      <c r="B19" s="26">
        <v>0.7</v>
      </c>
      <c r="C19" s="73">
        <v>0.2</v>
      </c>
      <c r="D19" s="73">
        <v>0.4</v>
      </c>
      <c r="E19" s="73">
        <v>1.4</v>
      </c>
      <c r="F19" s="26">
        <v>0.8</v>
      </c>
      <c r="G19" s="73">
        <v>0.3</v>
      </c>
      <c r="H19" s="73">
        <v>0.4</v>
      </c>
      <c r="I19" s="73">
        <v>1.5</v>
      </c>
      <c r="J19" s="26">
        <v>1</v>
      </c>
      <c r="K19" s="73">
        <v>0.6</v>
      </c>
      <c r="L19" s="73">
        <v>0.4</v>
      </c>
      <c r="M19" s="73">
        <v>2.9</v>
      </c>
    </row>
    <row r="20" spans="1:13" ht="15" thickBot="1" x14ac:dyDescent="0.4">
      <c r="A20" s="25" t="s">
        <v>1128</v>
      </c>
      <c r="B20" s="26">
        <v>0.7</v>
      </c>
      <c r="C20" s="73">
        <v>0.3</v>
      </c>
      <c r="D20" s="73">
        <v>0.3</v>
      </c>
      <c r="E20" s="73">
        <v>1.8</v>
      </c>
      <c r="F20" s="26">
        <v>0.9</v>
      </c>
      <c r="G20" s="73">
        <v>0.4</v>
      </c>
      <c r="H20" s="73">
        <v>0.4</v>
      </c>
      <c r="I20" s="73">
        <v>2</v>
      </c>
      <c r="J20" s="26">
        <v>0.3</v>
      </c>
      <c r="K20" s="73">
        <v>0.1</v>
      </c>
      <c r="L20" s="73">
        <v>0.1</v>
      </c>
      <c r="M20" s="73">
        <v>0.8</v>
      </c>
    </row>
    <row r="21" spans="1:13" ht="15" thickBot="1" x14ac:dyDescent="0.4">
      <c r="A21" s="25" t="s">
        <v>1127</v>
      </c>
      <c r="B21" s="26">
        <v>0.6</v>
      </c>
      <c r="C21" s="73">
        <v>0.2</v>
      </c>
      <c r="D21" s="73">
        <v>0.3</v>
      </c>
      <c r="E21" s="73">
        <v>1</v>
      </c>
      <c r="F21" s="26">
        <v>0.7</v>
      </c>
      <c r="G21" s="73">
        <v>0.2</v>
      </c>
      <c r="H21" s="73">
        <v>0.5</v>
      </c>
      <c r="I21" s="73">
        <v>1.2</v>
      </c>
      <c r="J21" s="26">
        <v>0.8</v>
      </c>
      <c r="K21" s="73">
        <v>0.2</v>
      </c>
      <c r="L21" s="73">
        <v>0.5</v>
      </c>
      <c r="M21" s="73">
        <v>1.2</v>
      </c>
    </row>
    <row r="22" spans="1:13" ht="15" thickBot="1" x14ac:dyDescent="0.4">
      <c r="A22" s="25" t="s">
        <v>1129</v>
      </c>
      <c r="B22" s="26">
        <v>0.5</v>
      </c>
      <c r="C22" s="73">
        <v>0.2</v>
      </c>
      <c r="D22" s="73">
        <v>0.2</v>
      </c>
      <c r="E22" s="73">
        <v>1.2</v>
      </c>
      <c r="F22" s="26">
        <v>0.5</v>
      </c>
      <c r="G22" s="73">
        <v>0.2</v>
      </c>
      <c r="H22" s="73">
        <v>0.3</v>
      </c>
      <c r="I22" s="73">
        <v>1.1000000000000001</v>
      </c>
      <c r="J22" s="26">
        <v>0.3</v>
      </c>
      <c r="K22" s="73">
        <v>0.1</v>
      </c>
      <c r="L22" s="73">
        <v>0.1</v>
      </c>
      <c r="M22" s="73">
        <v>0.7</v>
      </c>
    </row>
    <row r="23" spans="1:13" ht="15" thickBot="1" x14ac:dyDescent="0.4">
      <c r="A23" s="25" t="s">
        <v>1169</v>
      </c>
      <c r="B23" s="26">
        <v>0.4</v>
      </c>
      <c r="C23" s="73">
        <v>0.2</v>
      </c>
      <c r="D23" s="73">
        <v>0.2</v>
      </c>
      <c r="E23" s="73">
        <v>1.1000000000000001</v>
      </c>
      <c r="F23" s="26">
        <v>0.1</v>
      </c>
      <c r="G23" s="73">
        <v>0.1</v>
      </c>
      <c r="H23" s="73">
        <v>0</v>
      </c>
      <c r="I23" s="73">
        <v>0.5</v>
      </c>
      <c r="J23" s="26">
        <v>0</v>
      </c>
      <c r="K23" s="73">
        <v>0</v>
      </c>
      <c r="L23" s="73">
        <v>0</v>
      </c>
      <c r="M23" s="73">
        <v>0.1</v>
      </c>
    </row>
    <row r="24" spans="1:13" ht="15" thickBot="1" x14ac:dyDescent="0.4">
      <c r="A24" s="25" t="s">
        <v>1131</v>
      </c>
      <c r="B24" s="26">
        <v>0.4</v>
      </c>
      <c r="C24" s="73">
        <v>0.1</v>
      </c>
      <c r="D24" s="73">
        <v>0.2</v>
      </c>
      <c r="E24" s="73">
        <v>0.8</v>
      </c>
      <c r="F24" s="26">
        <v>0.2</v>
      </c>
      <c r="G24" s="73">
        <v>0.1</v>
      </c>
      <c r="H24" s="73">
        <v>0.1</v>
      </c>
      <c r="I24" s="73">
        <v>0.6</v>
      </c>
      <c r="J24" s="26">
        <v>0.3</v>
      </c>
      <c r="K24" s="73">
        <v>0.1</v>
      </c>
      <c r="L24" s="73">
        <v>0.1</v>
      </c>
      <c r="M24" s="73">
        <v>0.6</v>
      </c>
    </row>
    <row r="25" spans="1:13" ht="15" thickBot="1" x14ac:dyDescent="0.4">
      <c r="A25" s="25" t="s">
        <v>1130</v>
      </c>
      <c r="B25" s="26">
        <v>0.4</v>
      </c>
      <c r="C25" s="73">
        <v>0.2</v>
      </c>
      <c r="D25" s="73">
        <v>0.2</v>
      </c>
      <c r="E25" s="73">
        <v>1.1000000000000001</v>
      </c>
      <c r="F25" s="26">
        <v>0.2</v>
      </c>
      <c r="G25" s="73">
        <v>0.1</v>
      </c>
      <c r="H25" s="73">
        <v>0.1</v>
      </c>
      <c r="I25" s="73">
        <v>0.4</v>
      </c>
      <c r="J25" s="26">
        <v>0.4</v>
      </c>
      <c r="K25" s="73">
        <v>0.1</v>
      </c>
      <c r="L25" s="73">
        <v>0.2</v>
      </c>
      <c r="M25" s="73">
        <v>0.8</v>
      </c>
    </row>
    <row r="26" spans="1:13" ht="15" thickBot="1" x14ac:dyDescent="0.4">
      <c r="A26" s="25" t="s">
        <v>1119</v>
      </c>
      <c r="B26" s="26">
        <v>1.6</v>
      </c>
      <c r="C26" s="73">
        <v>0.4</v>
      </c>
      <c r="D26" s="73">
        <v>1</v>
      </c>
      <c r="E26" s="73">
        <v>2.6</v>
      </c>
      <c r="F26" s="26">
        <v>3.5</v>
      </c>
      <c r="G26" s="73">
        <v>0.8</v>
      </c>
      <c r="H26" s="73">
        <v>2.2999999999999998</v>
      </c>
      <c r="I26" s="73">
        <v>5.3</v>
      </c>
      <c r="J26" s="26">
        <v>6.8</v>
      </c>
      <c r="K26" s="73">
        <v>1.3</v>
      </c>
      <c r="L26" s="73">
        <v>4.7</v>
      </c>
      <c r="M26" s="73">
        <v>9.8000000000000007</v>
      </c>
    </row>
    <row r="27" spans="1:13" x14ac:dyDescent="0.35">
      <c r="A27" s="187" t="s">
        <v>1133</v>
      </c>
      <c r="B27" s="187"/>
      <c r="C27" s="187"/>
      <c r="D27" s="187"/>
      <c r="E27" s="187"/>
      <c r="F27" s="187"/>
      <c r="G27" s="187"/>
      <c r="H27" s="187"/>
      <c r="I27" s="187"/>
      <c r="J27" s="187"/>
      <c r="K27" s="187"/>
      <c r="L27" s="187"/>
      <c r="M27" s="187"/>
    </row>
    <row r="28" spans="1:13" x14ac:dyDescent="0.35">
      <c r="A28" s="27"/>
    </row>
  </sheetData>
  <mergeCells count="9">
    <mergeCell ref="A1:M1"/>
    <mergeCell ref="A27:M27"/>
    <mergeCell ref="A2:A4"/>
    <mergeCell ref="B2:E2"/>
    <mergeCell ref="B3:E3"/>
    <mergeCell ref="F2:I2"/>
    <mergeCell ref="F3:I3"/>
    <mergeCell ref="J2:M2"/>
    <mergeCell ref="J3:M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A18" sqref="A18"/>
    </sheetView>
  </sheetViews>
  <sheetFormatPr defaultColWidth="11.453125" defaultRowHeight="14.5" x14ac:dyDescent="0.35"/>
  <cols>
    <col min="1" max="1" width="36.81640625" customWidth="1"/>
  </cols>
  <sheetData>
    <row r="1" spans="1:13" ht="15" thickBot="1" x14ac:dyDescent="0.4">
      <c r="A1" s="181" t="s">
        <v>1321</v>
      </c>
      <c r="B1" s="181"/>
      <c r="C1" s="181"/>
      <c r="D1" s="181"/>
      <c r="E1" s="181"/>
      <c r="F1" s="181"/>
      <c r="G1" s="181"/>
      <c r="H1" s="181"/>
      <c r="I1" s="181"/>
      <c r="J1" s="181"/>
      <c r="K1" s="181"/>
      <c r="L1" s="181"/>
      <c r="M1" s="181"/>
    </row>
    <row r="2" spans="1:13" x14ac:dyDescent="0.35">
      <c r="A2" s="195" t="s">
        <v>1320</v>
      </c>
      <c r="B2" s="290" t="s">
        <v>1195</v>
      </c>
      <c r="C2" s="291"/>
      <c r="D2" s="291"/>
      <c r="E2" s="292"/>
      <c r="F2" s="290" t="s">
        <v>1197</v>
      </c>
      <c r="G2" s="291"/>
      <c r="H2" s="291"/>
      <c r="I2" s="292"/>
      <c r="J2" s="290" t="s">
        <v>1199</v>
      </c>
      <c r="K2" s="291"/>
      <c r="L2" s="291"/>
      <c r="M2" s="292"/>
    </row>
    <row r="3" spans="1:13" ht="15" thickBot="1" x14ac:dyDescent="0.4">
      <c r="A3" s="235"/>
      <c r="B3" s="293" t="s">
        <v>1196</v>
      </c>
      <c r="C3" s="294"/>
      <c r="D3" s="294"/>
      <c r="E3" s="295"/>
      <c r="F3" s="293" t="s">
        <v>1198</v>
      </c>
      <c r="G3" s="294"/>
      <c r="H3" s="294"/>
      <c r="I3" s="295"/>
      <c r="J3" s="293" t="s">
        <v>1200</v>
      </c>
      <c r="K3" s="294"/>
      <c r="L3" s="294"/>
      <c r="M3" s="295"/>
    </row>
    <row r="4" spans="1:13" ht="15" thickBot="1" x14ac:dyDescent="0.4">
      <c r="A4" s="196"/>
      <c r="B4" s="127" t="s">
        <v>1201</v>
      </c>
      <c r="C4" s="127" t="s">
        <v>90</v>
      </c>
      <c r="D4" s="127" t="s">
        <v>91</v>
      </c>
      <c r="E4" s="127" t="s">
        <v>92</v>
      </c>
      <c r="F4" s="127" t="s">
        <v>1201</v>
      </c>
      <c r="G4" s="127" t="s">
        <v>90</v>
      </c>
      <c r="H4" s="127" t="s">
        <v>91</v>
      </c>
      <c r="I4" s="127" t="s">
        <v>92</v>
      </c>
      <c r="J4" s="127" t="s">
        <v>1201</v>
      </c>
      <c r="K4" s="127" t="s">
        <v>90</v>
      </c>
      <c r="L4" s="127" t="s">
        <v>91</v>
      </c>
      <c r="M4" s="127" t="s">
        <v>92</v>
      </c>
    </row>
    <row r="5" spans="1:13" ht="15" thickBot="1" x14ac:dyDescent="0.4">
      <c r="A5" s="25" t="s">
        <v>1156</v>
      </c>
      <c r="B5" s="26">
        <v>40</v>
      </c>
      <c r="C5" s="73">
        <v>1.8</v>
      </c>
      <c r="D5" s="73">
        <v>36.6</v>
      </c>
      <c r="E5" s="73">
        <v>43.5</v>
      </c>
      <c r="F5" s="26">
        <v>36.5</v>
      </c>
      <c r="G5" s="73">
        <v>1.9</v>
      </c>
      <c r="H5" s="73">
        <v>32.799999999999997</v>
      </c>
      <c r="I5" s="73">
        <v>40.299999999999997</v>
      </c>
      <c r="J5" s="26">
        <v>35.1</v>
      </c>
      <c r="K5" s="73">
        <v>1.8</v>
      </c>
      <c r="L5" s="73">
        <v>31.6</v>
      </c>
      <c r="M5" s="73">
        <v>38.700000000000003</v>
      </c>
    </row>
    <row r="6" spans="1:13" ht="15" thickBot="1" x14ac:dyDescent="0.4">
      <c r="A6" s="25" t="s">
        <v>1136</v>
      </c>
      <c r="B6" s="26">
        <v>30.1</v>
      </c>
      <c r="C6" s="73">
        <v>1.7</v>
      </c>
      <c r="D6" s="73">
        <v>27</v>
      </c>
      <c r="E6" s="73">
        <v>33.4</v>
      </c>
      <c r="F6" s="26">
        <v>31.9</v>
      </c>
      <c r="G6" s="73">
        <v>1.8</v>
      </c>
      <c r="H6" s="73">
        <v>28.5</v>
      </c>
      <c r="I6" s="73">
        <v>35.5</v>
      </c>
      <c r="J6" s="26">
        <v>30.1</v>
      </c>
      <c r="K6" s="73">
        <v>1.8</v>
      </c>
      <c r="L6" s="73">
        <v>26.7</v>
      </c>
      <c r="M6" s="73">
        <v>33.700000000000003</v>
      </c>
    </row>
    <row r="7" spans="1:13" ht="15" thickBot="1" x14ac:dyDescent="0.4">
      <c r="A7" s="25" t="s">
        <v>1144</v>
      </c>
      <c r="B7" s="26">
        <v>27.4</v>
      </c>
      <c r="C7" s="73">
        <v>1.7</v>
      </c>
      <c r="D7" s="73">
        <v>24.2</v>
      </c>
      <c r="E7" s="73">
        <v>30.8</v>
      </c>
      <c r="F7" s="26">
        <v>23.8</v>
      </c>
      <c r="G7" s="73">
        <v>1.6</v>
      </c>
      <c r="H7" s="73">
        <v>20.8</v>
      </c>
      <c r="I7" s="73">
        <v>27</v>
      </c>
      <c r="J7" s="26">
        <v>29.2</v>
      </c>
      <c r="K7" s="73">
        <v>1.8</v>
      </c>
      <c r="L7" s="73">
        <v>25.8</v>
      </c>
      <c r="M7" s="73">
        <v>32.9</v>
      </c>
    </row>
    <row r="8" spans="1:13" ht="15" thickBot="1" x14ac:dyDescent="0.4">
      <c r="A8" s="25" t="s">
        <v>1139</v>
      </c>
      <c r="B8" s="26">
        <v>23.6</v>
      </c>
      <c r="C8" s="73">
        <v>1.4</v>
      </c>
      <c r="D8" s="73">
        <v>20.9</v>
      </c>
      <c r="E8" s="73">
        <v>26.6</v>
      </c>
      <c r="F8" s="26">
        <v>31.4</v>
      </c>
      <c r="G8" s="73">
        <v>1.9</v>
      </c>
      <c r="H8" s="73">
        <v>27.9</v>
      </c>
      <c r="I8" s="73">
        <v>35.299999999999997</v>
      </c>
      <c r="J8" s="26">
        <v>27.6</v>
      </c>
      <c r="K8" s="73">
        <v>1.7</v>
      </c>
      <c r="L8" s="73">
        <v>24.4</v>
      </c>
      <c r="M8" s="73">
        <v>31</v>
      </c>
    </row>
    <row r="9" spans="1:13" ht="15" thickBot="1" x14ac:dyDescent="0.4">
      <c r="A9" s="25" t="s">
        <v>1140</v>
      </c>
      <c r="B9" s="26">
        <v>7.5</v>
      </c>
      <c r="C9" s="73">
        <v>1.1000000000000001</v>
      </c>
      <c r="D9" s="73">
        <v>5.6</v>
      </c>
      <c r="E9" s="73">
        <v>9.9</v>
      </c>
      <c r="F9" s="26">
        <v>8.4</v>
      </c>
      <c r="G9" s="73">
        <v>1.1000000000000001</v>
      </c>
      <c r="H9" s="73">
        <v>6.4</v>
      </c>
      <c r="I9" s="73">
        <v>10.9</v>
      </c>
      <c r="J9" s="26">
        <v>8.6999999999999993</v>
      </c>
      <c r="K9" s="73">
        <v>1.3</v>
      </c>
      <c r="L9" s="73">
        <v>6.4</v>
      </c>
      <c r="M9" s="73">
        <v>11.7</v>
      </c>
    </row>
    <row r="10" spans="1:13" ht="15" thickBot="1" x14ac:dyDescent="0.4">
      <c r="A10" s="25" t="s">
        <v>1142</v>
      </c>
      <c r="B10" s="26">
        <v>5.9</v>
      </c>
      <c r="C10" s="73">
        <v>0.8</v>
      </c>
      <c r="D10" s="73">
        <v>4.4000000000000004</v>
      </c>
      <c r="E10" s="73">
        <v>7.8</v>
      </c>
      <c r="F10" s="26">
        <v>5.7</v>
      </c>
      <c r="G10" s="73">
        <v>0.8</v>
      </c>
      <c r="H10" s="73">
        <v>4.3</v>
      </c>
      <c r="I10" s="73">
        <v>7.5</v>
      </c>
      <c r="J10" s="26">
        <v>7.1</v>
      </c>
      <c r="K10" s="73">
        <v>0.9</v>
      </c>
      <c r="L10" s="73">
        <v>5.6</v>
      </c>
      <c r="M10" s="73">
        <v>9.1</v>
      </c>
    </row>
    <row r="11" spans="1:13" ht="15" thickBot="1" x14ac:dyDescent="0.4">
      <c r="A11" s="25" t="s">
        <v>1143</v>
      </c>
      <c r="B11" s="26">
        <v>4.2</v>
      </c>
      <c r="C11" s="73">
        <v>0.7</v>
      </c>
      <c r="D11" s="73">
        <v>3</v>
      </c>
      <c r="E11" s="73">
        <v>5.9</v>
      </c>
      <c r="F11" s="26">
        <v>5.3</v>
      </c>
      <c r="G11" s="73">
        <v>0.7</v>
      </c>
      <c r="H11" s="73">
        <v>4.0999999999999996</v>
      </c>
      <c r="I11" s="73">
        <v>7</v>
      </c>
      <c r="J11" s="26">
        <v>5.7</v>
      </c>
      <c r="K11" s="73">
        <v>0.8</v>
      </c>
      <c r="L11" s="73">
        <v>4.3</v>
      </c>
      <c r="M11" s="73">
        <v>7.5</v>
      </c>
    </row>
    <row r="12" spans="1:13" ht="15" thickBot="1" x14ac:dyDescent="0.4">
      <c r="A12" s="25" t="s">
        <v>1145</v>
      </c>
      <c r="B12" s="26">
        <v>2.1</v>
      </c>
      <c r="C12" s="73">
        <v>0.5</v>
      </c>
      <c r="D12" s="73">
        <v>1.2</v>
      </c>
      <c r="E12" s="73">
        <v>3.4</v>
      </c>
      <c r="F12" s="26">
        <v>1.4</v>
      </c>
      <c r="G12" s="73">
        <v>0.3</v>
      </c>
      <c r="H12" s="73">
        <v>0.9</v>
      </c>
      <c r="I12" s="73">
        <v>2.2000000000000002</v>
      </c>
      <c r="J12" s="26">
        <v>1.6</v>
      </c>
      <c r="K12" s="73">
        <v>0.5</v>
      </c>
      <c r="L12" s="73">
        <v>0.9</v>
      </c>
      <c r="M12" s="73">
        <v>2.8</v>
      </c>
    </row>
    <row r="13" spans="1:13" ht="15" thickBot="1" x14ac:dyDescent="0.4">
      <c r="A13" s="25" t="s">
        <v>1146</v>
      </c>
      <c r="B13" s="26">
        <v>1.9</v>
      </c>
      <c r="C13" s="73">
        <v>0.4</v>
      </c>
      <c r="D13" s="73">
        <v>1.3</v>
      </c>
      <c r="E13" s="73">
        <v>2.9</v>
      </c>
      <c r="F13" s="26">
        <v>4.0999999999999996</v>
      </c>
      <c r="G13" s="73">
        <v>0.9</v>
      </c>
      <c r="H13" s="73">
        <v>2.6</v>
      </c>
      <c r="I13" s="73">
        <v>6.2</v>
      </c>
      <c r="J13" s="26">
        <v>3.5</v>
      </c>
      <c r="K13" s="73">
        <v>0.7</v>
      </c>
      <c r="L13" s="73">
        <v>2.4</v>
      </c>
      <c r="M13" s="73">
        <v>5</v>
      </c>
    </row>
    <row r="14" spans="1:13" ht="15" thickBot="1" x14ac:dyDescent="0.4">
      <c r="A14" s="25" t="s">
        <v>1127</v>
      </c>
      <c r="B14" s="26">
        <v>1.9</v>
      </c>
      <c r="C14" s="73">
        <v>0.4</v>
      </c>
      <c r="D14" s="73">
        <v>1.3</v>
      </c>
      <c r="E14" s="73">
        <v>2.8</v>
      </c>
      <c r="F14" s="26">
        <v>3.4</v>
      </c>
      <c r="G14" s="73">
        <v>0.7</v>
      </c>
      <c r="H14" s="73">
        <v>2.2999999999999998</v>
      </c>
      <c r="I14" s="73">
        <v>5</v>
      </c>
      <c r="J14" s="26">
        <v>3.2</v>
      </c>
      <c r="K14" s="73">
        <v>0.5</v>
      </c>
      <c r="L14" s="73">
        <v>2.2999999999999998</v>
      </c>
      <c r="M14" s="73">
        <v>4.4000000000000004</v>
      </c>
    </row>
    <row r="15" spans="1:13" ht="15" thickBot="1" x14ac:dyDescent="0.4">
      <c r="A15" s="25" t="s">
        <v>1153</v>
      </c>
      <c r="B15" s="26">
        <v>1.8</v>
      </c>
      <c r="C15" s="73">
        <v>0.4</v>
      </c>
      <c r="D15" s="73">
        <v>1.1000000000000001</v>
      </c>
      <c r="E15" s="73">
        <v>2.9</v>
      </c>
      <c r="F15" s="26">
        <v>2.7</v>
      </c>
      <c r="G15" s="73">
        <v>0.8</v>
      </c>
      <c r="H15" s="73">
        <v>1.5</v>
      </c>
      <c r="I15" s="73">
        <v>4.8</v>
      </c>
      <c r="J15" s="26">
        <v>1.4</v>
      </c>
      <c r="K15" s="73">
        <v>0.4</v>
      </c>
      <c r="L15" s="73">
        <v>0.8</v>
      </c>
      <c r="M15" s="73">
        <v>2.2999999999999998</v>
      </c>
    </row>
    <row r="16" spans="1:13" ht="15" thickBot="1" x14ac:dyDescent="0.4">
      <c r="A16" s="25" t="s">
        <v>1141</v>
      </c>
      <c r="B16" s="26">
        <v>1.7</v>
      </c>
      <c r="C16" s="73">
        <v>0.5</v>
      </c>
      <c r="D16" s="73">
        <v>0.9</v>
      </c>
      <c r="E16" s="73">
        <v>3.2</v>
      </c>
      <c r="F16" s="26">
        <v>3.3</v>
      </c>
      <c r="G16" s="73">
        <v>0.8</v>
      </c>
      <c r="H16" s="73">
        <v>2</v>
      </c>
      <c r="I16" s="73">
        <v>5.4</v>
      </c>
      <c r="J16" s="26">
        <v>3.3</v>
      </c>
      <c r="K16" s="73">
        <v>0.8</v>
      </c>
      <c r="L16" s="73">
        <v>2.1</v>
      </c>
      <c r="M16" s="73">
        <v>5.0999999999999996</v>
      </c>
    </row>
    <row r="17" spans="1:13" ht="15" thickBot="1" x14ac:dyDescent="0.4">
      <c r="A17" s="25" t="s">
        <v>1157</v>
      </c>
      <c r="B17" s="26">
        <v>1.7</v>
      </c>
      <c r="C17" s="73">
        <v>0.6</v>
      </c>
      <c r="D17" s="73">
        <v>0.9</v>
      </c>
      <c r="E17" s="73">
        <v>3.5</v>
      </c>
      <c r="F17" s="26">
        <v>1.2</v>
      </c>
      <c r="G17" s="73">
        <v>0.4</v>
      </c>
      <c r="H17" s="73">
        <v>0.6</v>
      </c>
      <c r="I17" s="73">
        <v>2.4</v>
      </c>
      <c r="J17" s="26">
        <v>1.1000000000000001</v>
      </c>
      <c r="K17" s="73">
        <v>0.4</v>
      </c>
      <c r="L17" s="73">
        <v>0.5</v>
      </c>
      <c r="M17" s="73">
        <v>2</v>
      </c>
    </row>
    <row r="18" spans="1:13" ht="15" thickBot="1" x14ac:dyDescent="0.4">
      <c r="A18" s="25" t="s">
        <v>1149</v>
      </c>
      <c r="B18" s="26">
        <v>1.4</v>
      </c>
      <c r="C18" s="73">
        <v>0.4</v>
      </c>
      <c r="D18" s="73">
        <v>0.7</v>
      </c>
      <c r="E18" s="73">
        <v>2.6</v>
      </c>
      <c r="F18" s="26">
        <v>2.5</v>
      </c>
      <c r="G18" s="73">
        <v>0.7</v>
      </c>
      <c r="H18" s="73">
        <v>1.4</v>
      </c>
      <c r="I18" s="73">
        <v>4.3</v>
      </c>
      <c r="J18" s="26">
        <v>2.7</v>
      </c>
      <c r="K18" s="73">
        <v>0.6</v>
      </c>
      <c r="L18" s="73">
        <v>1.7</v>
      </c>
      <c r="M18" s="73">
        <v>4.0999999999999996</v>
      </c>
    </row>
    <row r="19" spans="1:13" ht="15" thickBot="1" x14ac:dyDescent="0.4">
      <c r="A19" s="25" t="s">
        <v>1148</v>
      </c>
      <c r="B19" s="26">
        <v>1.3</v>
      </c>
      <c r="C19" s="73">
        <v>0.3</v>
      </c>
      <c r="D19" s="73">
        <v>0.8</v>
      </c>
      <c r="E19" s="73">
        <v>2.2000000000000002</v>
      </c>
      <c r="F19" s="26">
        <v>2.7</v>
      </c>
      <c r="G19" s="73">
        <v>0.9</v>
      </c>
      <c r="H19" s="73">
        <v>1.4</v>
      </c>
      <c r="I19" s="73">
        <v>5.2</v>
      </c>
      <c r="J19" s="26">
        <v>2</v>
      </c>
      <c r="K19" s="73">
        <v>0.5</v>
      </c>
      <c r="L19" s="73">
        <v>1.2</v>
      </c>
      <c r="M19" s="73">
        <v>3.3</v>
      </c>
    </row>
    <row r="20" spans="1:13" ht="15" thickBot="1" x14ac:dyDescent="0.4">
      <c r="A20" s="25" t="s">
        <v>1137</v>
      </c>
      <c r="B20" s="26">
        <v>1.1000000000000001</v>
      </c>
      <c r="C20" s="73">
        <v>0.3</v>
      </c>
      <c r="D20" s="73">
        <v>0.6</v>
      </c>
      <c r="E20" s="73">
        <v>1.8</v>
      </c>
      <c r="F20" s="26">
        <v>1.4</v>
      </c>
      <c r="G20" s="73">
        <v>0.4</v>
      </c>
      <c r="H20" s="73">
        <v>0.8</v>
      </c>
      <c r="I20" s="73">
        <v>2.5</v>
      </c>
      <c r="J20" s="26">
        <v>0.6</v>
      </c>
      <c r="K20" s="73">
        <v>0.2</v>
      </c>
      <c r="L20" s="73">
        <v>0.3</v>
      </c>
      <c r="M20" s="73">
        <v>1.2</v>
      </c>
    </row>
    <row r="21" spans="1:13" ht="15" thickBot="1" x14ac:dyDescent="0.4">
      <c r="A21" s="25" t="s">
        <v>1138</v>
      </c>
      <c r="B21" s="26">
        <v>0.8</v>
      </c>
      <c r="C21" s="73">
        <v>0.3</v>
      </c>
      <c r="D21" s="73">
        <v>0.4</v>
      </c>
      <c r="E21" s="73">
        <v>1.6</v>
      </c>
      <c r="F21" s="26">
        <v>0.7</v>
      </c>
      <c r="G21" s="73">
        <v>0.2</v>
      </c>
      <c r="H21" s="73">
        <v>0.4</v>
      </c>
      <c r="I21" s="73">
        <v>1.3</v>
      </c>
      <c r="J21" s="26">
        <v>0.9</v>
      </c>
      <c r="K21" s="73">
        <v>0.3</v>
      </c>
      <c r="L21" s="73">
        <v>0.5</v>
      </c>
      <c r="M21" s="73">
        <v>1.8</v>
      </c>
    </row>
    <row r="22" spans="1:13" ht="15" thickBot="1" x14ac:dyDescent="0.4">
      <c r="A22" s="25" t="s">
        <v>1152</v>
      </c>
      <c r="B22" s="26">
        <v>0.7</v>
      </c>
      <c r="C22" s="73">
        <v>0.3</v>
      </c>
      <c r="D22" s="73">
        <v>0.3</v>
      </c>
      <c r="E22" s="73">
        <v>1.8</v>
      </c>
      <c r="F22" s="26">
        <v>1.3</v>
      </c>
      <c r="G22" s="73">
        <v>0.4</v>
      </c>
      <c r="H22" s="73">
        <v>0.7</v>
      </c>
      <c r="I22" s="73">
        <v>2.4</v>
      </c>
      <c r="J22" s="26">
        <v>1</v>
      </c>
      <c r="K22" s="73">
        <v>0.3</v>
      </c>
      <c r="L22" s="73">
        <v>0.6</v>
      </c>
      <c r="M22" s="73">
        <v>1.7</v>
      </c>
    </row>
    <row r="23" spans="1:13" ht="15" thickBot="1" x14ac:dyDescent="0.4">
      <c r="A23" s="25" t="s">
        <v>1163</v>
      </c>
      <c r="B23" s="26">
        <v>0.7</v>
      </c>
      <c r="C23" s="73">
        <v>0.2</v>
      </c>
      <c r="D23" s="73">
        <v>0.4</v>
      </c>
      <c r="E23" s="73">
        <v>1.2</v>
      </c>
      <c r="F23" s="26">
        <v>0.7</v>
      </c>
      <c r="G23" s="73">
        <v>0.2</v>
      </c>
      <c r="H23" s="73">
        <v>0.3</v>
      </c>
      <c r="I23" s="73">
        <v>1.3</v>
      </c>
      <c r="J23" s="26">
        <v>0.9</v>
      </c>
      <c r="K23" s="73">
        <v>0.3</v>
      </c>
      <c r="L23" s="73">
        <v>0.4</v>
      </c>
      <c r="M23" s="73">
        <v>1.8</v>
      </c>
    </row>
    <row r="24" spans="1:13" ht="15" thickBot="1" x14ac:dyDescent="0.4">
      <c r="A24" s="25" t="s">
        <v>1151</v>
      </c>
      <c r="B24" s="26">
        <v>0.6</v>
      </c>
      <c r="C24" s="73">
        <v>0.2</v>
      </c>
      <c r="D24" s="73">
        <v>0.3</v>
      </c>
      <c r="E24" s="73">
        <v>1.2</v>
      </c>
      <c r="F24" s="26">
        <v>1</v>
      </c>
      <c r="G24" s="73">
        <v>0.5</v>
      </c>
      <c r="H24" s="73">
        <v>0.4</v>
      </c>
      <c r="I24" s="73">
        <v>2.7</v>
      </c>
      <c r="J24" s="26">
        <v>0.9</v>
      </c>
      <c r="K24" s="73">
        <v>0.3</v>
      </c>
      <c r="L24" s="73">
        <v>0.4</v>
      </c>
      <c r="M24" s="73">
        <v>1.9</v>
      </c>
    </row>
    <row r="25" spans="1:13" ht="15" thickBot="1" x14ac:dyDescent="0.4">
      <c r="A25" s="25" t="s">
        <v>1150</v>
      </c>
      <c r="B25" s="26">
        <v>0.3</v>
      </c>
      <c r="C25" s="73">
        <v>0.1</v>
      </c>
      <c r="D25" s="73">
        <v>0.2</v>
      </c>
      <c r="E25" s="73">
        <v>0.7</v>
      </c>
      <c r="F25" s="26">
        <v>0.9</v>
      </c>
      <c r="G25" s="73">
        <v>0.3</v>
      </c>
      <c r="H25" s="73">
        <v>0.4</v>
      </c>
      <c r="I25" s="73">
        <v>1.8</v>
      </c>
      <c r="J25" s="26">
        <v>0.5</v>
      </c>
      <c r="K25" s="73">
        <v>0.2</v>
      </c>
      <c r="L25" s="73">
        <v>0.2</v>
      </c>
      <c r="M25" s="73">
        <v>1.3</v>
      </c>
    </row>
    <row r="26" spans="1:13" ht="15" thickBot="1" x14ac:dyDescent="0.4">
      <c r="A26" s="25" t="s">
        <v>1130</v>
      </c>
      <c r="B26" s="26">
        <v>0.3</v>
      </c>
      <c r="C26" s="73">
        <v>0.1</v>
      </c>
      <c r="D26" s="73">
        <v>0.1</v>
      </c>
      <c r="E26" s="73">
        <v>0.8</v>
      </c>
      <c r="F26" s="26">
        <v>0.6</v>
      </c>
      <c r="G26" s="73">
        <v>0.2</v>
      </c>
      <c r="H26" s="73">
        <v>0.3</v>
      </c>
      <c r="I26" s="73">
        <v>1</v>
      </c>
      <c r="J26" s="26">
        <v>0.3</v>
      </c>
      <c r="K26" s="73">
        <v>0.1</v>
      </c>
      <c r="L26" s="73">
        <v>0.1</v>
      </c>
      <c r="M26" s="73">
        <v>0.5</v>
      </c>
    </row>
    <row r="27" spans="1:13" ht="15" thickBot="1" x14ac:dyDescent="0.4">
      <c r="A27" s="25" t="s">
        <v>1155</v>
      </c>
      <c r="B27" s="26">
        <v>0.1</v>
      </c>
      <c r="C27" s="73">
        <v>0.1</v>
      </c>
      <c r="D27" s="73">
        <v>0</v>
      </c>
      <c r="E27" s="73">
        <v>0.9</v>
      </c>
      <c r="F27" s="26">
        <v>0.1</v>
      </c>
      <c r="G27" s="73">
        <v>0.1</v>
      </c>
      <c r="H27" s="73">
        <v>0</v>
      </c>
      <c r="I27" s="73">
        <v>0.5</v>
      </c>
      <c r="J27" s="26">
        <v>0</v>
      </c>
      <c r="K27" s="73">
        <v>0</v>
      </c>
      <c r="L27" s="73">
        <v>0</v>
      </c>
      <c r="M27" s="73">
        <v>0</v>
      </c>
    </row>
    <row r="28" spans="1:13" ht="15" thickBot="1" x14ac:dyDescent="0.4">
      <c r="A28" s="25" t="s">
        <v>1147</v>
      </c>
      <c r="B28" s="26">
        <v>0</v>
      </c>
      <c r="C28" s="73">
        <v>0</v>
      </c>
      <c r="D28" s="73">
        <v>0</v>
      </c>
      <c r="E28" s="73">
        <v>0.1</v>
      </c>
      <c r="F28" s="26">
        <v>0.1</v>
      </c>
      <c r="G28" s="73">
        <v>0.1</v>
      </c>
      <c r="H28" s="73">
        <v>0</v>
      </c>
      <c r="I28" s="73">
        <v>0.4</v>
      </c>
      <c r="J28" s="26">
        <v>0.5</v>
      </c>
      <c r="K28" s="73">
        <v>0.4</v>
      </c>
      <c r="L28" s="73">
        <v>0.1</v>
      </c>
      <c r="M28" s="73">
        <v>2.1</v>
      </c>
    </row>
    <row r="29" spans="1:13" ht="15" customHeight="1" x14ac:dyDescent="0.35">
      <c r="A29" s="190" t="s">
        <v>1324</v>
      </c>
      <c r="B29" s="190"/>
      <c r="C29" s="190"/>
      <c r="D29" s="190"/>
      <c r="E29" s="190"/>
      <c r="F29" s="190"/>
      <c r="G29" s="190"/>
      <c r="H29" s="190"/>
      <c r="I29" s="190"/>
      <c r="J29" s="190"/>
      <c r="K29" s="190"/>
      <c r="L29" s="190"/>
      <c r="M29" s="190"/>
    </row>
    <row r="30" spans="1:13" x14ac:dyDescent="0.35">
      <c r="A30" s="156"/>
      <c r="B30" s="156"/>
      <c r="C30" s="156"/>
      <c r="D30" s="156"/>
      <c r="E30" s="156"/>
      <c r="F30" s="156"/>
      <c r="G30" s="156"/>
      <c r="H30" s="156"/>
      <c r="I30" s="156"/>
      <c r="J30" s="156"/>
      <c r="K30" s="156"/>
      <c r="L30" s="156"/>
      <c r="M30" s="156"/>
    </row>
  </sheetData>
  <mergeCells count="9">
    <mergeCell ref="A1:M1"/>
    <mergeCell ref="A29:M29"/>
    <mergeCell ref="A2:A4"/>
    <mergeCell ref="B2:E2"/>
    <mergeCell ref="B3:E3"/>
    <mergeCell ref="F2:I2"/>
    <mergeCell ref="F3:I3"/>
    <mergeCell ref="J2:M2"/>
    <mergeCell ref="J3:M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F5" sqref="F5"/>
    </sheetView>
  </sheetViews>
  <sheetFormatPr defaultColWidth="11.453125" defaultRowHeight="14.5" x14ac:dyDescent="0.35"/>
  <cols>
    <col min="1" max="1" width="30.1796875" customWidth="1"/>
  </cols>
  <sheetData>
    <row r="1" spans="1:9" x14ac:dyDescent="0.35">
      <c r="A1" s="173" t="s">
        <v>1076</v>
      </c>
      <c r="B1" s="173"/>
      <c r="C1" s="173"/>
      <c r="D1" s="173"/>
      <c r="E1" s="173"/>
      <c r="F1" s="173"/>
      <c r="G1" s="173"/>
      <c r="H1" s="173"/>
      <c r="I1" s="173"/>
    </row>
    <row r="2" spans="1:9" x14ac:dyDescent="0.35">
      <c r="A2" s="173"/>
      <c r="B2" s="173"/>
      <c r="C2" s="173"/>
      <c r="D2" s="173"/>
      <c r="E2" s="173"/>
      <c r="F2" s="173"/>
      <c r="G2" s="173"/>
      <c r="H2" s="173"/>
      <c r="I2" s="173"/>
    </row>
    <row r="3" spans="1:9" ht="15" thickBot="1" x14ac:dyDescent="0.4">
      <c r="A3" s="189"/>
      <c r="B3" s="189"/>
      <c r="C3" s="189"/>
      <c r="D3" s="189"/>
      <c r="E3" s="189"/>
      <c r="F3" s="189"/>
      <c r="G3" s="189"/>
      <c r="H3" s="189"/>
      <c r="I3" s="189"/>
    </row>
    <row r="4" spans="1:9" ht="15" thickBot="1" x14ac:dyDescent="0.4">
      <c r="A4" s="182" t="s">
        <v>1071</v>
      </c>
      <c r="B4" s="184" t="s">
        <v>1072</v>
      </c>
      <c r="C4" s="185"/>
      <c r="D4" s="185"/>
      <c r="E4" s="185"/>
      <c r="F4" s="185"/>
      <c r="G4" s="185"/>
      <c r="H4" s="185"/>
      <c r="I4" s="186"/>
    </row>
    <row r="5" spans="1:9" ht="46.5" thickBot="1" x14ac:dyDescent="0.4">
      <c r="A5" s="183"/>
      <c r="B5" s="127" t="s">
        <v>1073</v>
      </c>
      <c r="C5" s="43" t="s">
        <v>90</v>
      </c>
      <c r="D5" s="43" t="s">
        <v>91</v>
      </c>
      <c r="E5" s="43" t="s">
        <v>92</v>
      </c>
      <c r="F5" s="127" t="s">
        <v>1074</v>
      </c>
      <c r="G5" s="43" t="s">
        <v>90</v>
      </c>
      <c r="H5" s="43" t="s">
        <v>91</v>
      </c>
      <c r="I5" s="43" t="s">
        <v>92</v>
      </c>
    </row>
    <row r="6" spans="1:9" ht="15" thickBot="1" x14ac:dyDescent="0.4">
      <c r="A6" s="25" t="s">
        <v>134</v>
      </c>
      <c r="B6" s="102">
        <v>128.80000000000001</v>
      </c>
      <c r="C6" s="26">
        <v>11.6</v>
      </c>
      <c r="D6" s="26">
        <v>106</v>
      </c>
      <c r="E6" s="26">
        <v>151.69999999999999</v>
      </c>
      <c r="F6" s="102">
        <v>88</v>
      </c>
      <c r="G6" s="26">
        <v>2.2000000000000002</v>
      </c>
      <c r="H6" s="26">
        <v>83.8</v>
      </c>
      <c r="I6" s="26">
        <v>92.2</v>
      </c>
    </row>
    <row r="7" spans="1:9" ht="15" thickBot="1" x14ac:dyDescent="0.4">
      <c r="A7" s="25" t="s">
        <v>135</v>
      </c>
      <c r="B7" s="102">
        <v>161.5</v>
      </c>
      <c r="C7" s="26">
        <v>13.3</v>
      </c>
      <c r="D7" s="26">
        <v>135.4</v>
      </c>
      <c r="E7" s="26">
        <v>187.6</v>
      </c>
      <c r="F7" s="102">
        <v>105.6</v>
      </c>
      <c r="G7" s="26">
        <v>2.2000000000000002</v>
      </c>
      <c r="H7" s="26">
        <v>101.3</v>
      </c>
      <c r="I7" s="26">
        <v>109.9</v>
      </c>
    </row>
    <row r="8" spans="1:9" ht="15" thickBot="1" x14ac:dyDescent="0.4">
      <c r="A8" s="25" t="s">
        <v>136</v>
      </c>
      <c r="B8" s="102">
        <v>57.9</v>
      </c>
      <c r="C8" s="26">
        <v>7.7</v>
      </c>
      <c r="D8" s="26">
        <v>42.7</v>
      </c>
      <c r="E8" s="26">
        <v>73.2</v>
      </c>
      <c r="F8" s="102">
        <v>55.2</v>
      </c>
      <c r="G8" s="26">
        <v>1.5</v>
      </c>
      <c r="H8" s="26">
        <v>52.3</v>
      </c>
      <c r="I8" s="26">
        <v>58.2</v>
      </c>
    </row>
    <row r="9" spans="1:9" ht="15" thickBot="1" x14ac:dyDescent="0.4">
      <c r="A9" s="25" t="s">
        <v>1075</v>
      </c>
      <c r="B9" s="102">
        <v>104.1</v>
      </c>
      <c r="C9" s="26">
        <v>8.9</v>
      </c>
      <c r="D9" s="26">
        <v>86.6</v>
      </c>
      <c r="E9" s="26">
        <v>121.5</v>
      </c>
      <c r="F9" s="102">
        <v>104.3</v>
      </c>
      <c r="G9" s="26">
        <v>1.9</v>
      </c>
      <c r="H9" s="26">
        <v>100.6</v>
      </c>
      <c r="I9" s="26">
        <v>108</v>
      </c>
    </row>
    <row r="10" spans="1:9" ht="15" thickBot="1" x14ac:dyDescent="0.4">
      <c r="A10" s="25" t="s">
        <v>139</v>
      </c>
      <c r="B10" s="102">
        <v>51.5</v>
      </c>
      <c r="C10" s="26">
        <v>6.4</v>
      </c>
      <c r="D10" s="26">
        <v>38.9</v>
      </c>
      <c r="E10" s="26">
        <v>64</v>
      </c>
      <c r="F10" s="102">
        <v>51.8</v>
      </c>
      <c r="G10" s="26">
        <v>1.5</v>
      </c>
      <c r="H10" s="26">
        <v>48.9</v>
      </c>
      <c r="I10" s="26">
        <v>54.6</v>
      </c>
    </row>
    <row r="11" spans="1:9" ht="15" thickBot="1" x14ac:dyDescent="0.4">
      <c r="A11" s="25" t="s">
        <v>138</v>
      </c>
      <c r="B11" s="102">
        <v>112.1</v>
      </c>
      <c r="C11" s="26">
        <v>11.3</v>
      </c>
      <c r="D11" s="26">
        <v>89.9</v>
      </c>
      <c r="E11" s="26">
        <v>134.30000000000001</v>
      </c>
      <c r="F11" s="102">
        <v>89.6</v>
      </c>
      <c r="G11" s="26">
        <v>2</v>
      </c>
      <c r="H11" s="26">
        <v>85.8</v>
      </c>
      <c r="I11" s="26">
        <v>93.5</v>
      </c>
    </row>
    <row r="12" spans="1:9" ht="15" thickBot="1" x14ac:dyDescent="0.4">
      <c r="A12" s="25" t="s">
        <v>140</v>
      </c>
      <c r="B12" s="102">
        <v>230.5</v>
      </c>
      <c r="C12" s="26">
        <v>9.1</v>
      </c>
      <c r="D12" s="26">
        <v>212.5</v>
      </c>
      <c r="E12" s="26">
        <v>248.6</v>
      </c>
      <c r="F12" s="102">
        <v>192.3</v>
      </c>
      <c r="G12" s="26">
        <v>2.2000000000000002</v>
      </c>
      <c r="H12" s="26">
        <v>187.9</v>
      </c>
      <c r="I12" s="26">
        <v>196.7</v>
      </c>
    </row>
    <row r="13" spans="1:9" ht="15" thickBot="1" x14ac:dyDescent="0.4">
      <c r="A13" s="25" t="s">
        <v>141</v>
      </c>
      <c r="B13" s="102">
        <v>176.4</v>
      </c>
      <c r="C13" s="26">
        <v>9.3000000000000007</v>
      </c>
      <c r="D13" s="26">
        <v>158</v>
      </c>
      <c r="E13" s="26">
        <v>194.8</v>
      </c>
      <c r="F13" s="102">
        <v>132.30000000000001</v>
      </c>
      <c r="G13" s="26">
        <v>2</v>
      </c>
      <c r="H13" s="26">
        <v>128.4</v>
      </c>
      <c r="I13" s="26">
        <v>136.19999999999999</v>
      </c>
    </row>
    <row r="14" spans="1:9" x14ac:dyDescent="0.35">
      <c r="A14" s="190" t="s">
        <v>119</v>
      </c>
      <c r="B14" s="190"/>
      <c r="C14" s="190"/>
      <c r="D14" s="190"/>
      <c r="E14" s="190"/>
      <c r="F14" s="190"/>
      <c r="G14" s="190"/>
      <c r="H14" s="190"/>
      <c r="I14" s="190"/>
    </row>
    <row r="15" spans="1:9" x14ac:dyDescent="0.35">
      <c r="A15" s="175"/>
      <c r="B15" s="175"/>
      <c r="C15" s="175"/>
      <c r="D15" s="175"/>
      <c r="E15" s="175"/>
      <c r="F15" s="175"/>
      <c r="G15" s="175"/>
      <c r="H15" s="175"/>
      <c r="I15" s="175"/>
    </row>
    <row r="16" spans="1:9" x14ac:dyDescent="0.35">
      <c r="A16" s="175"/>
      <c r="B16" s="175"/>
      <c r="C16" s="175"/>
      <c r="D16" s="175"/>
      <c r="E16" s="175"/>
      <c r="F16" s="175"/>
      <c r="G16" s="175"/>
      <c r="H16" s="175"/>
      <c r="I16" s="175"/>
    </row>
  </sheetData>
  <mergeCells count="4">
    <mergeCell ref="A4:A5"/>
    <mergeCell ref="B4:I4"/>
    <mergeCell ref="A1:I3"/>
    <mergeCell ref="A14:I1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A29" sqref="A29"/>
    </sheetView>
  </sheetViews>
  <sheetFormatPr defaultColWidth="11.453125" defaultRowHeight="14.5" x14ac:dyDescent="0.35"/>
  <cols>
    <col min="1" max="1" width="43.81640625" customWidth="1"/>
  </cols>
  <sheetData>
    <row r="1" spans="1:9" x14ac:dyDescent="0.35">
      <c r="A1" s="173" t="s">
        <v>1077</v>
      </c>
      <c r="B1" s="173"/>
      <c r="C1" s="173"/>
      <c r="D1" s="173"/>
      <c r="E1" s="173"/>
      <c r="F1" s="173"/>
      <c r="G1" s="173"/>
      <c r="H1" s="173"/>
      <c r="I1" s="173"/>
    </row>
    <row r="2" spans="1:9" x14ac:dyDescent="0.35">
      <c r="A2" s="173"/>
      <c r="B2" s="173"/>
      <c r="C2" s="173"/>
      <c r="D2" s="173"/>
      <c r="E2" s="173"/>
      <c r="F2" s="173"/>
      <c r="G2" s="173"/>
      <c r="H2" s="173"/>
      <c r="I2" s="173"/>
    </row>
    <row r="3" spans="1:9" ht="15" thickBot="1" x14ac:dyDescent="0.4">
      <c r="A3" s="241"/>
      <c r="B3" s="241"/>
      <c r="C3" s="241"/>
      <c r="D3" s="241"/>
      <c r="E3" s="241"/>
      <c r="F3" s="241"/>
      <c r="G3" s="241"/>
      <c r="H3" s="241"/>
      <c r="I3" s="241"/>
    </row>
    <row r="4" spans="1:9" ht="15" thickBot="1" x14ac:dyDescent="0.4">
      <c r="A4" s="242" t="s">
        <v>151</v>
      </c>
      <c r="B4" s="197" t="s">
        <v>981</v>
      </c>
      <c r="C4" s="198"/>
      <c r="D4" s="198"/>
      <c r="E4" s="198"/>
      <c r="F4" s="198"/>
      <c r="G4" s="198"/>
      <c r="H4" s="198"/>
      <c r="I4" s="199"/>
    </row>
    <row r="5" spans="1:9" ht="15" thickBot="1" x14ac:dyDescent="0.4">
      <c r="A5" s="299"/>
      <c r="B5" s="197" t="s">
        <v>1073</v>
      </c>
      <c r="C5" s="198"/>
      <c r="D5" s="198"/>
      <c r="E5" s="199"/>
      <c r="F5" s="197" t="s">
        <v>1074</v>
      </c>
      <c r="G5" s="198"/>
      <c r="H5" s="198"/>
      <c r="I5" s="199"/>
    </row>
    <row r="6" spans="1:9" ht="15" thickBot="1" x14ac:dyDescent="0.4">
      <c r="A6" s="243"/>
      <c r="B6" s="75" t="s">
        <v>89</v>
      </c>
      <c r="C6" s="75" t="s">
        <v>90</v>
      </c>
      <c r="D6" s="75" t="s">
        <v>91</v>
      </c>
      <c r="E6" s="75" t="s">
        <v>92</v>
      </c>
      <c r="F6" s="75" t="s">
        <v>89</v>
      </c>
      <c r="G6" s="75" t="s">
        <v>90</v>
      </c>
      <c r="H6" s="75" t="s">
        <v>91</v>
      </c>
      <c r="I6" s="75" t="s">
        <v>92</v>
      </c>
    </row>
    <row r="7" spans="1:9" ht="15" thickBot="1" x14ac:dyDescent="0.4">
      <c r="A7" s="128" t="s">
        <v>140</v>
      </c>
      <c r="B7" s="74">
        <v>85.6</v>
      </c>
      <c r="C7" s="50">
        <v>3.2</v>
      </c>
      <c r="D7" s="50">
        <v>78.2</v>
      </c>
      <c r="E7" s="50">
        <v>90.8</v>
      </c>
      <c r="F7" s="74">
        <v>78.5</v>
      </c>
      <c r="G7" s="50">
        <v>1</v>
      </c>
      <c r="H7" s="50">
        <v>76.599999999999994</v>
      </c>
      <c r="I7" s="50">
        <v>80.3</v>
      </c>
    </row>
    <row r="8" spans="1:9" ht="15" thickBot="1" x14ac:dyDescent="0.4">
      <c r="A8" s="128" t="s">
        <v>141</v>
      </c>
      <c r="B8" s="74">
        <v>78.599999999999994</v>
      </c>
      <c r="C8" s="50">
        <v>3.7</v>
      </c>
      <c r="D8" s="50">
        <v>70.400000000000006</v>
      </c>
      <c r="E8" s="50">
        <v>85</v>
      </c>
      <c r="F8" s="74">
        <v>79.599999999999994</v>
      </c>
      <c r="G8" s="50">
        <v>0.9</v>
      </c>
      <c r="H8" s="50">
        <v>77.8</v>
      </c>
      <c r="I8" s="50">
        <v>81.3</v>
      </c>
    </row>
    <row r="9" spans="1:9" ht="15" thickBot="1" x14ac:dyDescent="0.4">
      <c r="A9" s="128" t="s">
        <v>186</v>
      </c>
      <c r="B9" s="74">
        <v>55.1</v>
      </c>
      <c r="C9" s="50">
        <v>4.5999999999999996</v>
      </c>
      <c r="D9" s="50">
        <v>45.9</v>
      </c>
      <c r="E9" s="50">
        <v>63.9</v>
      </c>
      <c r="F9" s="74">
        <v>54.6</v>
      </c>
      <c r="G9" s="50">
        <v>1.1000000000000001</v>
      </c>
      <c r="H9" s="50">
        <v>52.4</v>
      </c>
      <c r="I9" s="50">
        <v>56.8</v>
      </c>
    </row>
    <row r="10" spans="1:9" ht="15" thickBot="1" x14ac:dyDescent="0.4">
      <c r="A10" s="128" t="s">
        <v>189</v>
      </c>
      <c r="B10" s="74">
        <v>38.4</v>
      </c>
      <c r="C10" s="50">
        <v>4.5999999999999996</v>
      </c>
      <c r="D10" s="50">
        <v>29.8</v>
      </c>
      <c r="E10" s="50">
        <v>47.8</v>
      </c>
      <c r="F10" s="74">
        <v>31.3</v>
      </c>
      <c r="G10" s="50">
        <v>1.1000000000000001</v>
      </c>
      <c r="H10" s="50">
        <v>29.3</v>
      </c>
      <c r="I10" s="50">
        <v>33.5</v>
      </c>
    </row>
    <row r="11" spans="1:9" ht="15" thickBot="1" x14ac:dyDescent="0.4">
      <c r="A11" s="128" t="s">
        <v>188</v>
      </c>
      <c r="B11" s="74">
        <v>36.799999999999997</v>
      </c>
      <c r="C11" s="50">
        <v>4.4000000000000004</v>
      </c>
      <c r="D11" s="50">
        <v>28.7</v>
      </c>
      <c r="E11" s="50">
        <v>45.7</v>
      </c>
      <c r="F11" s="74">
        <v>32.9</v>
      </c>
      <c r="G11" s="50">
        <v>1.1000000000000001</v>
      </c>
      <c r="H11" s="50">
        <v>30.8</v>
      </c>
      <c r="I11" s="50">
        <v>35</v>
      </c>
    </row>
    <row r="12" spans="1:9" ht="15" thickBot="1" x14ac:dyDescent="0.4">
      <c r="A12" s="128" t="s">
        <v>187</v>
      </c>
      <c r="B12" s="74">
        <v>30.6</v>
      </c>
      <c r="C12" s="50">
        <v>4.4000000000000004</v>
      </c>
      <c r="D12" s="50">
        <v>22.7</v>
      </c>
      <c r="E12" s="50">
        <v>39.700000000000003</v>
      </c>
      <c r="F12" s="74">
        <v>35.5</v>
      </c>
      <c r="G12" s="50">
        <v>1.1000000000000001</v>
      </c>
      <c r="H12" s="50">
        <v>33.4</v>
      </c>
      <c r="I12" s="50">
        <v>37.700000000000003</v>
      </c>
    </row>
    <row r="13" spans="1:9" ht="23.5" thickBot="1" x14ac:dyDescent="0.4">
      <c r="A13" s="128" t="s">
        <v>192</v>
      </c>
      <c r="B13" s="74">
        <v>19.899999999999999</v>
      </c>
      <c r="C13" s="50">
        <v>3.5</v>
      </c>
      <c r="D13" s="50">
        <v>13.8</v>
      </c>
      <c r="E13" s="50">
        <v>27.7</v>
      </c>
      <c r="F13" s="74">
        <v>19.2</v>
      </c>
      <c r="G13" s="50">
        <v>0.9</v>
      </c>
      <c r="H13" s="50">
        <v>17.5</v>
      </c>
      <c r="I13" s="50">
        <v>21.1</v>
      </c>
    </row>
    <row r="14" spans="1:9" ht="15" thickBot="1" x14ac:dyDescent="0.4">
      <c r="A14" s="128" t="s">
        <v>190</v>
      </c>
      <c r="B14" s="74">
        <v>18.600000000000001</v>
      </c>
      <c r="C14" s="50">
        <v>3.6</v>
      </c>
      <c r="D14" s="50">
        <v>12.5</v>
      </c>
      <c r="E14" s="50">
        <v>26.6</v>
      </c>
      <c r="F14" s="74">
        <v>25.3</v>
      </c>
      <c r="G14" s="50">
        <v>1</v>
      </c>
      <c r="H14" s="50">
        <v>23.4</v>
      </c>
      <c r="I14" s="50">
        <v>27.3</v>
      </c>
    </row>
    <row r="15" spans="1:9" ht="15" thickBot="1" x14ac:dyDescent="0.4">
      <c r="A15" s="128" t="s">
        <v>200</v>
      </c>
      <c r="B15" s="74">
        <v>18.2</v>
      </c>
      <c r="C15" s="50">
        <v>3.9</v>
      </c>
      <c r="D15" s="50">
        <v>11.8</v>
      </c>
      <c r="E15" s="50">
        <v>27.1</v>
      </c>
      <c r="F15" s="74">
        <v>7.3</v>
      </c>
      <c r="G15" s="50">
        <v>0.6</v>
      </c>
      <c r="H15" s="50">
        <v>6.2</v>
      </c>
      <c r="I15" s="50">
        <v>8.6</v>
      </c>
    </row>
    <row r="16" spans="1:9" ht="15" thickBot="1" x14ac:dyDescent="0.4">
      <c r="A16" s="128" t="s">
        <v>201</v>
      </c>
      <c r="B16" s="74">
        <v>18</v>
      </c>
      <c r="C16" s="50">
        <v>3.6</v>
      </c>
      <c r="D16" s="50">
        <v>11.9</v>
      </c>
      <c r="E16" s="50">
        <v>26.3</v>
      </c>
      <c r="F16" s="74">
        <v>7.1</v>
      </c>
      <c r="G16" s="50">
        <v>0.6</v>
      </c>
      <c r="H16" s="50">
        <v>6</v>
      </c>
      <c r="I16" s="50">
        <v>8.4</v>
      </c>
    </row>
    <row r="17" spans="1:9" ht="15" thickBot="1" x14ac:dyDescent="0.4">
      <c r="A17" s="128" t="s">
        <v>193</v>
      </c>
      <c r="B17" s="74">
        <v>12.8</v>
      </c>
      <c r="C17" s="50">
        <v>3.5</v>
      </c>
      <c r="D17" s="50">
        <v>7.3</v>
      </c>
      <c r="E17" s="50">
        <v>21.4</v>
      </c>
      <c r="F17" s="74">
        <v>17.600000000000001</v>
      </c>
      <c r="G17" s="50">
        <v>0.9</v>
      </c>
      <c r="H17" s="50">
        <v>15.9</v>
      </c>
      <c r="I17" s="50">
        <v>19.5</v>
      </c>
    </row>
    <row r="18" spans="1:9" ht="15" thickBot="1" x14ac:dyDescent="0.4">
      <c r="A18" s="128" t="s">
        <v>265</v>
      </c>
      <c r="B18" s="74">
        <v>11.8</v>
      </c>
      <c r="C18" s="50">
        <v>2.8</v>
      </c>
      <c r="D18" s="50">
        <v>7.3</v>
      </c>
      <c r="E18" s="50">
        <v>18.600000000000001</v>
      </c>
      <c r="F18" s="74">
        <v>6.3</v>
      </c>
      <c r="G18" s="50">
        <v>0.5</v>
      </c>
      <c r="H18" s="50">
        <v>5.4</v>
      </c>
      <c r="I18" s="50">
        <v>7.3</v>
      </c>
    </row>
    <row r="19" spans="1:9" ht="15" thickBot="1" x14ac:dyDescent="0.4">
      <c r="A19" s="128" t="s">
        <v>239</v>
      </c>
      <c r="B19" s="74">
        <v>11.7</v>
      </c>
      <c r="C19" s="50">
        <v>2.7</v>
      </c>
      <c r="D19" s="50">
        <v>7.4</v>
      </c>
      <c r="E19" s="50">
        <v>18.100000000000001</v>
      </c>
      <c r="F19" s="74">
        <v>14.8</v>
      </c>
      <c r="G19" s="50">
        <v>0.8</v>
      </c>
      <c r="H19" s="50">
        <v>13.3</v>
      </c>
      <c r="I19" s="50">
        <v>16.399999999999999</v>
      </c>
    </row>
    <row r="20" spans="1:9" ht="15" thickBot="1" x14ac:dyDescent="0.4">
      <c r="A20" s="128" t="s">
        <v>196</v>
      </c>
      <c r="B20" s="74">
        <v>10.9</v>
      </c>
      <c r="C20" s="50">
        <v>2.7</v>
      </c>
      <c r="D20" s="50">
        <v>6.6</v>
      </c>
      <c r="E20" s="50">
        <v>17.5</v>
      </c>
      <c r="F20" s="74">
        <v>10.3</v>
      </c>
      <c r="G20" s="50">
        <v>0.7</v>
      </c>
      <c r="H20" s="50">
        <v>9.1</v>
      </c>
      <c r="I20" s="50">
        <v>11.7</v>
      </c>
    </row>
    <row r="21" spans="1:9" ht="23.5" thickBot="1" x14ac:dyDescent="0.4">
      <c r="A21" s="128" t="s">
        <v>384</v>
      </c>
      <c r="B21" s="74">
        <v>10.1</v>
      </c>
      <c r="C21" s="50">
        <v>3.1</v>
      </c>
      <c r="D21" s="50">
        <v>5.4</v>
      </c>
      <c r="E21" s="50">
        <v>17.899999999999999</v>
      </c>
      <c r="F21" s="74">
        <v>11.3</v>
      </c>
      <c r="G21" s="50">
        <v>0.7</v>
      </c>
      <c r="H21" s="50">
        <v>9.9</v>
      </c>
      <c r="I21" s="50">
        <v>12.7</v>
      </c>
    </row>
    <row r="22" spans="1:9" ht="15" thickBot="1" x14ac:dyDescent="0.4">
      <c r="A22" s="128" t="s">
        <v>199</v>
      </c>
      <c r="B22" s="74">
        <v>9.4</v>
      </c>
      <c r="C22" s="50">
        <v>2.2999999999999998</v>
      </c>
      <c r="D22" s="50">
        <v>5.7</v>
      </c>
      <c r="E22" s="50">
        <v>15.1</v>
      </c>
      <c r="F22" s="74">
        <v>8.1</v>
      </c>
      <c r="G22" s="50">
        <v>0.6</v>
      </c>
      <c r="H22" s="50">
        <v>7</v>
      </c>
      <c r="I22" s="50">
        <v>9.3000000000000007</v>
      </c>
    </row>
    <row r="23" spans="1:9" ht="15" thickBot="1" x14ac:dyDescent="0.4">
      <c r="A23" s="128" t="s">
        <v>191</v>
      </c>
      <c r="B23" s="74">
        <v>8.5</v>
      </c>
      <c r="C23" s="50">
        <v>2.4</v>
      </c>
      <c r="D23" s="50">
        <v>4.8</v>
      </c>
      <c r="E23" s="50">
        <v>14.5</v>
      </c>
      <c r="F23" s="74">
        <v>21</v>
      </c>
      <c r="G23" s="50">
        <v>0.9</v>
      </c>
      <c r="H23" s="50">
        <v>19.2</v>
      </c>
      <c r="I23" s="50">
        <v>22.8</v>
      </c>
    </row>
    <row r="24" spans="1:9" ht="15" thickBot="1" x14ac:dyDescent="0.4">
      <c r="A24" s="128" t="s">
        <v>283</v>
      </c>
      <c r="B24" s="74">
        <v>8.3000000000000007</v>
      </c>
      <c r="C24" s="50">
        <v>2.4</v>
      </c>
      <c r="D24" s="50">
        <v>4.7</v>
      </c>
      <c r="E24" s="50">
        <v>14.4</v>
      </c>
      <c r="F24" s="74">
        <v>6.2</v>
      </c>
      <c r="G24" s="50">
        <v>0.6</v>
      </c>
      <c r="H24" s="50">
        <v>5.0999999999999996</v>
      </c>
      <c r="I24" s="50">
        <v>7.4</v>
      </c>
    </row>
    <row r="25" spans="1:9" ht="15" thickBot="1" x14ac:dyDescent="0.4">
      <c r="A25" s="128" t="s">
        <v>197</v>
      </c>
      <c r="B25" s="74">
        <v>7.8</v>
      </c>
      <c r="C25" s="50">
        <v>2.6</v>
      </c>
      <c r="D25" s="50">
        <v>4</v>
      </c>
      <c r="E25" s="50">
        <v>14.5</v>
      </c>
      <c r="F25" s="74">
        <v>9.6999999999999993</v>
      </c>
      <c r="G25" s="50">
        <v>0.7</v>
      </c>
      <c r="H25" s="50">
        <v>8.5</v>
      </c>
      <c r="I25" s="50">
        <v>11.2</v>
      </c>
    </row>
    <row r="26" spans="1:9" ht="15" thickBot="1" x14ac:dyDescent="0.4">
      <c r="A26" s="128" t="s">
        <v>296</v>
      </c>
      <c r="B26" s="74">
        <v>5.2</v>
      </c>
      <c r="C26" s="50">
        <v>1.9</v>
      </c>
      <c r="D26" s="50">
        <v>2.5</v>
      </c>
      <c r="E26" s="50">
        <v>10.5</v>
      </c>
      <c r="F26" s="74">
        <v>5.4</v>
      </c>
      <c r="G26" s="50">
        <v>0.4</v>
      </c>
      <c r="H26" s="50">
        <v>4.7</v>
      </c>
      <c r="I26" s="50">
        <v>6.4</v>
      </c>
    </row>
    <row r="27" spans="1:9" x14ac:dyDescent="0.35">
      <c r="A27" s="174" t="s">
        <v>143</v>
      </c>
      <c r="B27" s="174"/>
      <c r="C27" s="174"/>
      <c r="D27" s="174"/>
      <c r="E27" s="174"/>
      <c r="F27" s="174"/>
      <c r="G27" s="174"/>
      <c r="H27" s="174"/>
      <c r="I27" s="174"/>
    </row>
    <row r="28" spans="1:9" x14ac:dyDescent="0.35">
      <c r="A28" s="191"/>
      <c r="B28" s="191"/>
      <c r="C28" s="191"/>
      <c r="D28" s="191"/>
      <c r="E28" s="191"/>
      <c r="F28" s="191"/>
      <c r="G28" s="191"/>
      <c r="H28" s="191"/>
      <c r="I28" s="191"/>
    </row>
  </sheetData>
  <mergeCells count="6">
    <mergeCell ref="A1:I3"/>
    <mergeCell ref="A27:I28"/>
    <mergeCell ref="A4:A6"/>
    <mergeCell ref="B4:I4"/>
    <mergeCell ref="B5:E5"/>
    <mergeCell ref="F5:I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L27" sqref="L27"/>
    </sheetView>
  </sheetViews>
  <sheetFormatPr defaultColWidth="11.453125" defaultRowHeight="14.5" x14ac:dyDescent="0.35"/>
  <cols>
    <col min="1" max="1" width="33.7265625" customWidth="1"/>
  </cols>
  <sheetData>
    <row r="1" spans="1:9" x14ac:dyDescent="0.35">
      <c r="A1" s="173" t="s">
        <v>1327</v>
      </c>
      <c r="B1" s="173"/>
      <c r="C1" s="173"/>
      <c r="D1" s="173"/>
      <c r="E1" s="173"/>
      <c r="F1" s="173"/>
      <c r="G1" s="173"/>
      <c r="H1" s="173"/>
      <c r="I1" s="173"/>
    </row>
    <row r="2" spans="1:9" ht="15" thickBot="1" x14ac:dyDescent="0.4">
      <c r="A2" s="241"/>
      <c r="B2" s="241"/>
      <c r="C2" s="241"/>
      <c r="D2" s="241"/>
      <c r="E2" s="241"/>
      <c r="F2" s="241"/>
      <c r="G2" s="241"/>
      <c r="H2" s="241"/>
      <c r="I2" s="241"/>
    </row>
    <row r="3" spans="1:9" ht="15" thickBot="1" x14ac:dyDescent="0.4">
      <c r="A3" s="176" t="s">
        <v>1325</v>
      </c>
      <c r="B3" s="248" t="s">
        <v>981</v>
      </c>
      <c r="C3" s="249"/>
      <c r="D3" s="249"/>
      <c r="E3" s="249"/>
      <c r="F3" s="249"/>
      <c r="G3" s="249"/>
      <c r="H3" s="249"/>
      <c r="I3" s="250"/>
    </row>
    <row r="4" spans="1:9" ht="15" thickBot="1" x14ac:dyDescent="0.4">
      <c r="A4" s="206"/>
      <c r="B4" s="248" t="s">
        <v>893</v>
      </c>
      <c r="C4" s="249"/>
      <c r="D4" s="249"/>
      <c r="E4" s="250"/>
      <c r="F4" s="248" t="s">
        <v>894</v>
      </c>
      <c r="G4" s="249"/>
      <c r="H4" s="249"/>
      <c r="I4" s="250"/>
    </row>
    <row r="5" spans="1:9" ht="15" thickBot="1" x14ac:dyDescent="0.4">
      <c r="A5" s="177"/>
      <c r="B5" s="75" t="s">
        <v>89</v>
      </c>
      <c r="C5" s="75" t="s">
        <v>90</v>
      </c>
      <c r="D5" s="75" t="s">
        <v>91</v>
      </c>
      <c r="E5" s="75" t="s">
        <v>92</v>
      </c>
      <c r="F5" s="75" t="s">
        <v>89</v>
      </c>
      <c r="G5" s="75" t="s">
        <v>90</v>
      </c>
      <c r="H5" s="75" t="s">
        <v>91</v>
      </c>
      <c r="I5" s="75" t="s">
        <v>92</v>
      </c>
    </row>
    <row r="6" spans="1:9" ht="15" thickBot="1" x14ac:dyDescent="0.4">
      <c r="A6" s="138" t="s">
        <v>1111</v>
      </c>
      <c r="B6" s="83">
        <v>55.5</v>
      </c>
      <c r="C6" s="82">
        <v>4.7</v>
      </c>
      <c r="D6" s="82">
        <v>46.2</v>
      </c>
      <c r="E6" s="82">
        <v>64.400000000000006</v>
      </c>
      <c r="F6" s="83">
        <v>55</v>
      </c>
      <c r="G6" s="82">
        <v>1.1000000000000001</v>
      </c>
      <c r="H6" s="82">
        <v>52.8</v>
      </c>
      <c r="I6" s="82">
        <v>57.2</v>
      </c>
    </row>
    <row r="7" spans="1:9" ht="15" thickBot="1" x14ac:dyDescent="0.4">
      <c r="A7" s="138" t="s">
        <v>1115</v>
      </c>
      <c r="B7" s="83">
        <v>10.5</v>
      </c>
      <c r="C7" s="82">
        <v>3.4</v>
      </c>
      <c r="D7" s="82">
        <v>5.4</v>
      </c>
      <c r="E7" s="82">
        <v>19.2</v>
      </c>
      <c r="F7" s="83">
        <v>6.2</v>
      </c>
      <c r="G7" s="82">
        <v>0.6</v>
      </c>
      <c r="H7" s="82">
        <v>5.2</v>
      </c>
      <c r="I7" s="82">
        <v>7.5</v>
      </c>
    </row>
    <row r="8" spans="1:9" ht="23.5" thickBot="1" x14ac:dyDescent="0.4">
      <c r="A8" s="138" t="s">
        <v>1161</v>
      </c>
      <c r="B8" s="83">
        <v>7.4</v>
      </c>
      <c r="C8" s="82">
        <v>2.9</v>
      </c>
      <c r="D8" s="82">
        <v>3.4</v>
      </c>
      <c r="E8" s="82">
        <v>15.3</v>
      </c>
      <c r="F8" s="83">
        <v>7.2</v>
      </c>
      <c r="G8" s="82">
        <v>0.6</v>
      </c>
      <c r="H8" s="82">
        <v>6.2</v>
      </c>
      <c r="I8" s="82">
        <v>8.4</v>
      </c>
    </row>
    <row r="9" spans="1:9" ht="15" thickBot="1" x14ac:dyDescent="0.4">
      <c r="A9" s="138" t="s">
        <v>1116</v>
      </c>
      <c r="B9" s="83">
        <v>7.4</v>
      </c>
      <c r="C9" s="82">
        <v>3.4</v>
      </c>
      <c r="D9" s="82">
        <v>2.9</v>
      </c>
      <c r="E9" s="82">
        <v>17.399999999999999</v>
      </c>
      <c r="F9" s="83">
        <v>4.7</v>
      </c>
      <c r="G9" s="82">
        <v>0.5</v>
      </c>
      <c r="H9" s="82">
        <v>3.8</v>
      </c>
      <c r="I9" s="82">
        <v>5.7</v>
      </c>
    </row>
    <row r="10" spans="1:9" ht="15" thickBot="1" x14ac:dyDescent="0.4">
      <c r="A10" s="138" t="s">
        <v>1120</v>
      </c>
      <c r="B10" s="83">
        <v>6.6</v>
      </c>
      <c r="C10" s="82">
        <v>2.9</v>
      </c>
      <c r="D10" s="82">
        <v>2.7</v>
      </c>
      <c r="E10" s="82">
        <v>14.9</v>
      </c>
      <c r="F10" s="83">
        <v>2.4</v>
      </c>
      <c r="G10" s="82">
        <v>0.3</v>
      </c>
      <c r="H10" s="82">
        <v>1.8</v>
      </c>
      <c r="I10" s="82">
        <v>3.2</v>
      </c>
    </row>
    <row r="11" spans="1:9" ht="15" thickBot="1" x14ac:dyDescent="0.4">
      <c r="A11" s="138" t="s">
        <v>1114</v>
      </c>
      <c r="B11" s="83">
        <v>5.8</v>
      </c>
      <c r="C11" s="82">
        <v>2.5</v>
      </c>
      <c r="D11" s="82">
        <v>2.4</v>
      </c>
      <c r="E11" s="82">
        <v>13.2</v>
      </c>
      <c r="F11" s="83">
        <v>7.1</v>
      </c>
      <c r="G11" s="82">
        <v>0.6</v>
      </c>
      <c r="H11" s="82">
        <v>6</v>
      </c>
      <c r="I11" s="82">
        <v>8.4</v>
      </c>
    </row>
    <row r="12" spans="1:9" ht="15" thickBot="1" x14ac:dyDescent="0.4">
      <c r="A12" s="138" t="s">
        <v>1117</v>
      </c>
      <c r="B12" s="83">
        <v>5.8</v>
      </c>
      <c r="C12" s="82">
        <v>2.1</v>
      </c>
      <c r="D12" s="82">
        <v>2.8</v>
      </c>
      <c r="E12" s="82">
        <v>11.4</v>
      </c>
      <c r="F12" s="83">
        <v>4.3</v>
      </c>
      <c r="G12" s="82">
        <v>0.6</v>
      </c>
      <c r="H12" s="82">
        <v>3.3</v>
      </c>
      <c r="I12" s="82">
        <v>5.6</v>
      </c>
    </row>
    <row r="13" spans="1:9" ht="15" thickBot="1" x14ac:dyDescent="0.4">
      <c r="A13" s="138" t="s">
        <v>1118</v>
      </c>
      <c r="B13" s="83">
        <v>4.5999999999999996</v>
      </c>
      <c r="C13" s="82">
        <v>2.2000000000000002</v>
      </c>
      <c r="D13" s="82">
        <v>1.7</v>
      </c>
      <c r="E13" s="82">
        <v>11.6</v>
      </c>
      <c r="F13" s="83">
        <v>4.2</v>
      </c>
      <c r="G13" s="82">
        <v>0.4</v>
      </c>
      <c r="H13" s="82">
        <v>3.5</v>
      </c>
      <c r="I13" s="82">
        <v>5</v>
      </c>
    </row>
    <row r="14" spans="1:9" ht="15" thickBot="1" x14ac:dyDescent="0.4">
      <c r="A14" s="138" t="s">
        <v>1119</v>
      </c>
      <c r="B14" s="83">
        <v>3.5</v>
      </c>
      <c r="C14" s="82">
        <v>1.8</v>
      </c>
      <c r="D14" s="82">
        <v>1.3</v>
      </c>
      <c r="E14" s="82">
        <v>9.1999999999999993</v>
      </c>
      <c r="F14" s="83">
        <v>4</v>
      </c>
      <c r="G14" s="82">
        <v>0.5</v>
      </c>
      <c r="H14" s="82">
        <v>3.1</v>
      </c>
      <c r="I14" s="82">
        <v>5.2</v>
      </c>
    </row>
    <row r="15" spans="1:9" ht="15" thickBot="1" x14ac:dyDescent="0.4">
      <c r="A15" s="138" t="s">
        <v>1112</v>
      </c>
      <c r="B15" s="83">
        <v>2.9</v>
      </c>
      <c r="C15" s="82">
        <v>1.2</v>
      </c>
      <c r="D15" s="82">
        <v>1.3</v>
      </c>
      <c r="E15" s="82">
        <v>6.4</v>
      </c>
      <c r="F15" s="83">
        <v>8.9</v>
      </c>
      <c r="G15" s="82">
        <v>0.6</v>
      </c>
      <c r="H15" s="82">
        <v>7.7</v>
      </c>
      <c r="I15" s="82">
        <v>10.199999999999999</v>
      </c>
    </row>
    <row r="16" spans="1:9" ht="15" thickBot="1" x14ac:dyDescent="0.4">
      <c r="A16" s="138" t="s">
        <v>1162</v>
      </c>
      <c r="B16" s="83">
        <v>2.6</v>
      </c>
      <c r="C16" s="82">
        <v>2</v>
      </c>
      <c r="D16" s="82">
        <v>0.6</v>
      </c>
      <c r="E16" s="82">
        <v>11.2</v>
      </c>
      <c r="F16" s="83">
        <v>0.9</v>
      </c>
      <c r="G16" s="82">
        <v>0.2</v>
      </c>
      <c r="H16" s="82">
        <v>0.7</v>
      </c>
      <c r="I16" s="82">
        <v>1.3</v>
      </c>
    </row>
    <row r="17" spans="1:9" ht="15" thickBot="1" x14ac:dyDescent="0.4">
      <c r="A17" s="138" t="s">
        <v>1124</v>
      </c>
      <c r="B17" s="83">
        <v>1.7</v>
      </c>
      <c r="C17" s="82">
        <v>0.9</v>
      </c>
      <c r="D17" s="82">
        <v>0.6</v>
      </c>
      <c r="E17" s="82">
        <v>4.5</v>
      </c>
      <c r="F17" s="83">
        <v>1.2</v>
      </c>
      <c r="G17" s="82">
        <v>0.2</v>
      </c>
      <c r="H17" s="82">
        <v>0.9</v>
      </c>
      <c r="I17" s="82">
        <v>1.7</v>
      </c>
    </row>
    <row r="18" spans="1:9" ht="15" thickBot="1" x14ac:dyDescent="0.4">
      <c r="A18" s="138" t="s">
        <v>1121</v>
      </c>
      <c r="B18" s="83">
        <v>1.4</v>
      </c>
      <c r="C18" s="82">
        <v>0.7</v>
      </c>
      <c r="D18" s="82">
        <v>0.5</v>
      </c>
      <c r="E18" s="82">
        <v>3.9</v>
      </c>
      <c r="F18" s="83">
        <v>2.2000000000000002</v>
      </c>
      <c r="G18" s="82">
        <v>0.3</v>
      </c>
      <c r="H18" s="82">
        <v>1.7</v>
      </c>
      <c r="I18" s="82">
        <v>2.8</v>
      </c>
    </row>
    <row r="19" spans="1:9" ht="15" thickBot="1" x14ac:dyDescent="0.4">
      <c r="A19" s="138" t="s">
        <v>1130</v>
      </c>
      <c r="B19" s="83">
        <v>1.4</v>
      </c>
      <c r="C19" s="82">
        <v>0.8</v>
      </c>
      <c r="D19" s="82">
        <v>0.5</v>
      </c>
      <c r="E19" s="82">
        <v>4.0999999999999996</v>
      </c>
      <c r="F19" s="83">
        <v>0.3</v>
      </c>
      <c r="G19" s="82">
        <v>0.1</v>
      </c>
      <c r="H19" s="82">
        <v>0.2</v>
      </c>
      <c r="I19" s="82">
        <v>0.5</v>
      </c>
    </row>
    <row r="20" spans="1:9" ht="15" thickBot="1" x14ac:dyDescent="0.4">
      <c r="A20" s="138" t="s">
        <v>1122</v>
      </c>
      <c r="B20" s="83">
        <v>0.8</v>
      </c>
      <c r="C20" s="82">
        <v>0.5</v>
      </c>
      <c r="D20" s="82">
        <v>0.3</v>
      </c>
      <c r="E20" s="82">
        <v>2.5</v>
      </c>
      <c r="F20" s="83">
        <v>1.6</v>
      </c>
      <c r="G20" s="82">
        <v>0.3</v>
      </c>
      <c r="H20" s="82">
        <v>1.1000000000000001</v>
      </c>
      <c r="I20" s="82">
        <v>2.2999999999999998</v>
      </c>
    </row>
    <row r="21" spans="1:9" ht="15" thickBot="1" x14ac:dyDescent="0.4">
      <c r="A21" s="138" t="s">
        <v>1126</v>
      </c>
      <c r="B21" s="83">
        <v>0.4</v>
      </c>
      <c r="C21" s="82">
        <v>0.3</v>
      </c>
      <c r="D21" s="82">
        <v>0.1</v>
      </c>
      <c r="E21" s="82">
        <v>1.7</v>
      </c>
      <c r="F21" s="83">
        <v>0.9</v>
      </c>
      <c r="G21" s="82">
        <v>0.2</v>
      </c>
      <c r="H21" s="82">
        <v>0.5</v>
      </c>
      <c r="I21" s="82">
        <v>1.5</v>
      </c>
    </row>
    <row r="22" spans="1:9" ht="15" thickBot="1" x14ac:dyDescent="0.4">
      <c r="A22" s="138" t="s">
        <v>1128</v>
      </c>
      <c r="B22" s="83">
        <v>0.4</v>
      </c>
      <c r="C22" s="82">
        <v>0.4</v>
      </c>
      <c r="D22" s="82">
        <v>0.1</v>
      </c>
      <c r="E22" s="82">
        <v>2.8</v>
      </c>
      <c r="F22" s="83">
        <v>0.6</v>
      </c>
      <c r="G22" s="82">
        <v>0.2</v>
      </c>
      <c r="H22" s="82">
        <v>0.4</v>
      </c>
      <c r="I22" s="82">
        <v>1.1000000000000001</v>
      </c>
    </row>
    <row r="23" spans="1:9" ht="15" thickBot="1" x14ac:dyDescent="0.4">
      <c r="A23" s="138" t="s">
        <v>1127</v>
      </c>
      <c r="B23" s="74">
        <v>0.3</v>
      </c>
      <c r="C23" s="50">
        <v>0.2</v>
      </c>
      <c r="D23" s="50">
        <v>0.1</v>
      </c>
      <c r="E23" s="50">
        <v>0.8</v>
      </c>
      <c r="F23" s="74">
        <v>0.7</v>
      </c>
      <c r="G23" s="50">
        <v>0.1</v>
      </c>
      <c r="H23" s="50">
        <v>0.5</v>
      </c>
      <c r="I23" s="50">
        <v>0.9</v>
      </c>
    </row>
    <row r="24" spans="1:9" ht="15" thickBot="1" x14ac:dyDescent="0.4">
      <c r="A24" s="138" t="s">
        <v>1123</v>
      </c>
      <c r="B24" s="83">
        <v>0.2</v>
      </c>
      <c r="C24" s="82">
        <v>0.2</v>
      </c>
      <c r="D24" s="82">
        <v>0.1</v>
      </c>
      <c r="E24" s="82">
        <v>0.9</v>
      </c>
      <c r="F24" s="83">
        <v>1.4</v>
      </c>
      <c r="G24" s="82">
        <v>0.3</v>
      </c>
      <c r="H24" s="82">
        <v>0.9</v>
      </c>
      <c r="I24" s="82">
        <v>2.1</v>
      </c>
    </row>
    <row r="25" spans="1:9" ht="15" thickBot="1" x14ac:dyDescent="0.4">
      <c r="A25" s="138" t="s">
        <v>1131</v>
      </c>
      <c r="B25" s="83">
        <v>0.1</v>
      </c>
      <c r="C25" s="82">
        <v>0.1</v>
      </c>
      <c r="D25" s="82">
        <v>0</v>
      </c>
      <c r="E25" s="82">
        <v>1</v>
      </c>
      <c r="F25" s="83">
        <v>0.3</v>
      </c>
      <c r="G25" s="82">
        <v>0.1</v>
      </c>
      <c r="H25" s="82">
        <v>0.2</v>
      </c>
      <c r="I25" s="82">
        <v>0.5</v>
      </c>
    </row>
    <row r="26" spans="1:9" ht="15" thickBot="1" x14ac:dyDescent="0.4">
      <c r="A26" s="138" t="s">
        <v>1129</v>
      </c>
      <c r="B26" s="83">
        <v>0.1</v>
      </c>
      <c r="C26" s="82">
        <v>0.1</v>
      </c>
      <c r="D26" s="82">
        <v>0</v>
      </c>
      <c r="E26" s="82">
        <v>1</v>
      </c>
      <c r="F26" s="83">
        <v>0.5</v>
      </c>
      <c r="G26" s="82">
        <v>0.1</v>
      </c>
      <c r="H26" s="82">
        <v>0.3</v>
      </c>
      <c r="I26" s="82">
        <v>0.8</v>
      </c>
    </row>
    <row r="27" spans="1:9" ht="15" thickBot="1" x14ac:dyDescent="0.4">
      <c r="A27" s="138" t="s">
        <v>1132</v>
      </c>
      <c r="B27" s="83">
        <v>0</v>
      </c>
      <c r="C27" s="82">
        <v>0</v>
      </c>
      <c r="D27" s="82">
        <v>0</v>
      </c>
      <c r="E27" s="82">
        <v>0</v>
      </c>
      <c r="F27" s="83">
        <v>0.2</v>
      </c>
      <c r="G27" s="82">
        <v>0.1</v>
      </c>
      <c r="H27" s="82">
        <v>0.1</v>
      </c>
      <c r="I27" s="82">
        <v>0.4</v>
      </c>
    </row>
    <row r="28" spans="1:9" x14ac:dyDescent="0.35">
      <c r="A28" s="174" t="s">
        <v>1326</v>
      </c>
      <c r="B28" s="174"/>
      <c r="C28" s="174"/>
      <c r="D28" s="174"/>
      <c r="E28" s="174"/>
      <c r="F28" s="174"/>
      <c r="G28" s="174"/>
      <c r="H28" s="174"/>
      <c r="I28" s="174"/>
    </row>
    <row r="29" spans="1:9" x14ac:dyDescent="0.35">
      <c r="A29" s="175"/>
      <c r="B29" s="175"/>
      <c r="C29" s="175"/>
      <c r="D29" s="175"/>
      <c r="E29" s="175"/>
      <c r="F29" s="175"/>
      <c r="G29" s="175"/>
      <c r="H29" s="175"/>
      <c r="I29" s="175"/>
    </row>
  </sheetData>
  <mergeCells count="6">
    <mergeCell ref="A1:I2"/>
    <mergeCell ref="A28:I29"/>
    <mergeCell ref="A3:A5"/>
    <mergeCell ref="B3:I3"/>
    <mergeCell ref="B4:E4"/>
    <mergeCell ref="F4:I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A6" sqref="A1:A1048576"/>
    </sheetView>
  </sheetViews>
  <sheetFormatPr defaultColWidth="11.453125" defaultRowHeight="14.5" x14ac:dyDescent="0.35"/>
  <cols>
    <col min="1" max="1" width="27.1796875" customWidth="1"/>
  </cols>
  <sheetData>
    <row r="1" spans="1:9" x14ac:dyDescent="0.35">
      <c r="A1" s="173" t="s">
        <v>1330</v>
      </c>
      <c r="B1" s="173"/>
      <c r="C1" s="173"/>
      <c r="D1" s="173"/>
      <c r="E1" s="173"/>
      <c r="F1" s="173"/>
      <c r="G1" s="173"/>
      <c r="H1" s="173"/>
      <c r="I1" s="173"/>
    </row>
    <row r="2" spans="1:9" ht="15" thickBot="1" x14ac:dyDescent="0.4">
      <c r="A2" s="173"/>
      <c r="B2" s="173"/>
      <c r="C2" s="173"/>
      <c r="D2" s="173"/>
      <c r="E2" s="173"/>
      <c r="F2" s="173"/>
      <c r="G2" s="173"/>
      <c r="H2" s="173"/>
      <c r="I2" s="173"/>
    </row>
    <row r="3" spans="1:9" ht="15" thickBot="1" x14ac:dyDescent="0.4">
      <c r="A3" s="300" t="s">
        <v>1328</v>
      </c>
      <c r="B3" s="303" t="s">
        <v>981</v>
      </c>
      <c r="C3" s="304"/>
      <c r="D3" s="304"/>
      <c r="E3" s="304"/>
      <c r="F3" s="304"/>
      <c r="G3" s="304"/>
      <c r="H3" s="304"/>
      <c r="I3" s="305"/>
    </row>
    <row r="4" spans="1:9" ht="15" thickBot="1" x14ac:dyDescent="0.4">
      <c r="A4" s="301"/>
      <c r="B4" s="303" t="s">
        <v>893</v>
      </c>
      <c r="C4" s="304"/>
      <c r="D4" s="304"/>
      <c r="E4" s="305"/>
      <c r="F4" s="303" t="s">
        <v>894</v>
      </c>
      <c r="G4" s="304"/>
      <c r="H4" s="304"/>
      <c r="I4" s="305"/>
    </row>
    <row r="5" spans="1:9" ht="15" thickBot="1" x14ac:dyDescent="0.4">
      <c r="A5" s="302"/>
      <c r="B5" s="161" t="s">
        <v>89</v>
      </c>
      <c r="C5" s="161" t="s">
        <v>90</v>
      </c>
      <c r="D5" s="161" t="s">
        <v>91</v>
      </c>
      <c r="E5" s="161" t="s">
        <v>92</v>
      </c>
      <c r="F5" s="161" t="s">
        <v>89</v>
      </c>
      <c r="G5" s="161" t="s">
        <v>90</v>
      </c>
      <c r="H5" s="161" t="s">
        <v>91</v>
      </c>
      <c r="I5" s="161" t="s">
        <v>92</v>
      </c>
    </row>
    <row r="6" spans="1:9" ht="15" thickBot="1" x14ac:dyDescent="0.4">
      <c r="A6" s="157" t="s">
        <v>1156</v>
      </c>
      <c r="B6" s="158">
        <v>33.1</v>
      </c>
      <c r="C6" s="70">
        <v>4.3</v>
      </c>
      <c r="D6" s="70">
        <v>25.3</v>
      </c>
      <c r="E6" s="70">
        <v>42</v>
      </c>
      <c r="F6" s="158">
        <v>37.5</v>
      </c>
      <c r="G6" s="70">
        <v>1.1000000000000001</v>
      </c>
      <c r="H6" s="70">
        <v>35.4</v>
      </c>
      <c r="I6" s="70">
        <v>39.700000000000003</v>
      </c>
    </row>
    <row r="7" spans="1:9" ht="15" thickBot="1" x14ac:dyDescent="0.4">
      <c r="A7" s="159" t="s">
        <v>1136</v>
      </c>
      <c r="B7" s="160">
        <v>29.9</v>
      </c>
      <c r="C7" s="58">
        <v>4.5</v>
      </c>
      <c r="D7" s="58">
        <v>21.9</v>
      </c>
      <c r="E7" s="58">
        <v>39.5</v>
      </c>
      <c r="F7" s="160">
        <v>30.6</v>
      </c>
      <c r="G7" s="58">
        <v>1</v>
      </c>
      <c r="H7" s="58">
        <v>28.6</v>
      </c>
      <c r="I7" s="58">
        <v>32.700000000000003</v>
      </c>
    </row>
    <row r="8" spans="1:9" ht="15" thickBot="1" x14ac:dyDescent="0.4">
      <c r="A8" s="159" t="s">
        <v>1144</v>
      </c>
      <c r="B8" s="160">
        <v>29.7</v>
      </c>
      <c r="C8" s="58">
        <v>4.3</v>
      </c>
      <c r="D8" s="58">
        <v>22.1</v>
      </c>
      <c r="E8" s="58">
        <v>38.700000000000003</v>
      </c>
      <c r="F8" s="160">
        <v>26.5</v>
      </c>
      <c r="G8" s="58">
        <v>1</v>
      </c>
      <c r="H8" s="58">
        <v>24.6</v>
      </c>
      <c r="I8" s="58">
        <v>28.6</v>
      </c>
    </row>
    <row r="9" spans="1:9" ht="15" thickBot="1" x14ac:dyDescent="0.4">
      <c r="A9" s="159" t="s">
        <v>1139</v>
      </c>
      <c r="B9" s="160">
        <v>26.2</v>
      </c>
      <c r="C9" s="58">
        <v>4.3</v>
      </c>
      <c r="D9" s="58">
        <v>18.7</v>
      </c>
      <c r="E9" s="58">
        <v>35.4</v>
      </c>
      <c r="F9" s="160">
        <v>27.6</v>
      </c>
      <c r="G9" s="58">
        <v>1</v>
      </c>
      <c r="H9" s="58">
        <v>25.6</v>
      </c>
      <c r="I9" s="58">
        <v>29.6</v>
      </c>
    </row>
    <row r="10" spans="1:9" ht="23.5" thickBot="1" x14ac:dyDescent="0.4">
      <c r="A10" s="159" t="s">
        <v>1142</v>
      </c>
      <c r="B10" s="160">
        <v>14</v>
      </c>
      <c r="C10" s="58">
        <v>3.3</v>
      </c>
      <c r="D10" s="58">
        <v>8.6999999999999993</v>
      </c>
      <c r="E10" s="58">
        <v>21.9</v>
      </c>
      <c r="F10" s="160">
        <v>5.8</v>
      </c>
      <c r="G10" s="58">
        <v>0.5</v>
      </c>
      <c r="H10" s="58">
        <v>5</v>
      </c>
      <c r="I10" s="58">
        <v>6.9</v>
      </c>
    </row>
    <row r="11" spans="1:9" ht="15" thickBot="1" x14ac:dyDescent="0.4">
      <c r="A11" s="159" t="s">
        <v>1140</v>
      </c>
      <c r="B11" s="160">
        <v>10</v>
      </c>
      <c r="C11" s="58">
        <v>3.5</v>
      </c>
      <c r="D11" s="58">
        <v>4.9000000000000004</v>
      </c>
      <c r="E11" s="58">
        <v>19.399999999999999</v>
      </c>
      <c r="F11" s="160">
        <v>8.1</v>
      </c>
      <c r="G11" s="58">
        <v>0.7</v>
      </c>
      <c r="H11" s="58">
        <v>6.8</v>
      </c>
      <c r="I11" s="58">
        <v>9.6</v>
      </c>
    </row>
    <row r="12" spans="1:9" ht="23.5" thickBot="1" x14ac:dyDescent="0.4">
      <c r="A12" s="159" t="s">
        <v>1146</v>
      </c>
      <c r="B12" s="160">
        <v>6.1</v>
      </c>
      <c r="C12" s="58">
        <v>2.2000000000000002</v>
      </c>
      <c r="D12" s="58">
        <v>3</v>
      </c>
      <c r="E12" s="58">
        <v>12.1</v>
      </c>
      <c r="F12" s="160">
        <v>3</v>
      </c>
      <c r="G12" s="58">
        <v>0.4</v>
      </c>
      <c r="H12" s="58">
        <v>2.2999999999999998</v>
      </c>
      <c r="I12" s="58">
        <v>3.9</v>
      </c>
    </row>
    <row r="13" spans="1:9" ht="15" thickBot="1" x14ac:dyDescent="0.4">
      <c r="A13" s="159" t="s">
        <v>1149</v>
      </c>
      <c r="B13" s="160">
        <v>4.8</v>
      </c>
      <c r="C13" s="58">
        <v>2.7</v>
      </c>
      <c r="D13" s="58">
        <v>1.6</v>
      </c>
      <c r="E13" s="58">
        <v>13.7</v>
      </c>
      <c r="F13" s="160">
        <v>2</v>
      </c>
      <c r="G13" s="58">
        <v>0.3</v>
      </c>
      <c r="H13" s="58">
        <v>1.5</v>
      </c>
      <c r="I13" s="58">
        <v>2.8</v>
      </c>
    </row>
    <row r="14" spans="1:9" ht="15" thickBot="1" x14ac:dyDescent="0.4">
      <c r="A14" s="159" t="s">
        <v>1143</v>
      </c>
      <c r="B14" s="160">
        <v>4.4000000000000004</v>
      </c>
      <c r="C14" s="58">
        <v>1.9</v>
      </c>
      <c r="D14" s="58">
        <v>1.9</v>
      </c>
      <c r="E14" s="58">
        <v>9.9</v>
      </c>
      <c r="F14" s="160">
        <v>5.0999999999999996</v>
      </c>
      <c r="G14" s="58">
        <v>0.4</v>
      </c>
      <c r="H14" s="58">
        <v>4.3</v>
      </c>
      <c r="I14" s="58">
        <v>6.1</v>
      </c>
    </row>
    <row r="15" spans="1:9" ht="15" thickBot="1" x14ac:dyDescent="0.4">
      <c r="A15" s="159" t="s">
        <v>1127</v>
      </c>
      <c r="B15" s="160">
        <v>2.6</v>
      </c>
      <c r="C15" s="58">
        <v>0.8</v>
      </c>
      <c r="D15" s="58">
        <v>1.4</v>
      </c>
      <c r="E15" s="58">
        <v>4.7</v>
      </c>
      <c r="F15" s="160">
        <v>2.8</v>
      </c>
      <c r="G15" s="58">
        <v>0.3</v>
      </c>
      <c r="H15" s="58">
        <v>2.2999999999999998</v>
      </c>
      <c r="I15" s="58">
        <v>3.6</v>
      </c>
    </row>
    <row r="16" spans="1:9" ht="23.5" thickBot="1" x14ac:dyDescent="0.4">
      <c r="A16" s="159" t="s">
        <v>1141</v>
      </c>
      <c r="B16" s="160">
        <v>2.2999999999999998</v>
      </c>
      <c r="C16" s="58">
        <v>1</v>
      </c>
      <c r="D16" s="58">
        <v>1</v>
      </c>
      <c r="E16" s="58">
        <v>5.3</v>
      </c>
      <c r="F16" s="160">
        <v>2.8</v>
      </c>
      <c r="G16" s="58">
        <v>0.4</v>
      </c>
      <c r="H16" s="58">
        <v>2.1</v>
      </c>
      <c r="I16" s="58">
        <v>3.8</v>
      </c>
    </row>
    <row r="17" spans="1:9" ht="15" thickBot="1" x14ac:dyDescent="0.4">
      <c r="A17" s="159" t="s">
        <v>1157</v>
      </c>
      <c r="B17" s="160">
        <v>2.2999999999999998</v>
      </c>
      <c r="C17" s="26">
        <v>3</v>
      </c>
      <c r="D17" s="26">
        <v>1.5</v>
      </c>
      <c r="E17" s="26">
        <v>0.6</v>
      </c>
      <c r="F17" s="102">
        <v>1.2</v>
      </c>
      <c r="G17" s="26">
        <v>0.3</v>
      </c>
      <c r="H17" s="26">
        <v>0.8</v>
      </c>
      <c r="I17" s="26">
        <v>1.9</v>
      </c>
    </row>
    <row r="18" spans="1:9" ht="15" thickBot="1" x14ac:dyDescent="0.4">
      <c r="A18" s="159" t="s">
        <v>1145</v>
      </c>
      <c r="B18" s="160">
        <v>2.2000000000000002</v>
      </c>
      <c r="C18" s="58">
        <v>0.9</v>
      </c>
      <c r="D18" s="58">
        <v>1</v>
      </c>
      <c r="E18" s="58">
        <v>4.9000000000000004</v>
      </c>
      <c r="F18" s="160">
        <v>1.6</v>
      </c>
      <c r="G18" s="58">
        <v>0.3</v>
      </c>
      <c r="H18" s="58">
        <v>1.2</v>
      </c>
      <c r="I18" s="58">
        <v>2.2000000000000002</v>
      </c>
    </row>
    <row r="19" spans="1:9" ht="15" thickBot="1" x14ac:dyDescent="0.4">
      <c r="A19" s="159" t="s">
        <v>1153</v>
      </c>
      <c r="B19" s="160">
        <v>1.8</v>
      </c>
      <c r="C19" s="58">
        <v>1</v>
      </c>
      <c r="D19" s="58">
        <v>0.6</v>
      </c>
      <c r="E19" s="58">
        <v>5.3</v>
      </c>
      <c r="F19" s="160">
        <v>2</v>
      </c>
      <c r="G19" s="58">
        <v>0.3</v>
      </c>
      <c r="H19" s="58">
        <v>1.4</v>
      </c>
      <c r="I19" s="58">
        <v>2.7</v>
      </c>
    </row>
    <row r="20" spans="1:9" ht="15" thickBot="1" x14ac:dyDescent="0.4">
      <c r="A20" s="159" t="s">
        <v>1151</v>
      </c>
      <c r="B20" s="160">
        <v>1.4</v>
      </c>
      <c r="C20" s="58">
        <v>0.7</v>
      </c>
      <c r="D20" s="58">
        <v>0.5</v>
      </c>
      <c r="E20" s="58">
        <v>3.8</v>
      </c>
      <c r="F20" s="160">
        <v>0.8</v>
      </c>
      <c r="G20" s="58">
        <v>0.2</v>
      </c>
      <c r="H20" s="58">
        <v>0.4</v>
      </c>
      <c r="I20" s="58">
        <v>1.4</v>
      </c>
    </row>
    <row r="21" spans="1:9" ht="15" thickBot="1" x14ac:dyDescent="0.4">
      <c r="A21" s="159" t="s">
        <v>1124</v>
      </c>
      <c r="B21" s="160">
        <v>0.8</v>
      </c>
      <c r="C21" s="58">
        <v>0.8</v>
      </c>
      <c r="D21" s="58">
        <v>0.1</v>
      </c>
      <c r="E21" s="58">
        <v>5</v>
      </c>
      <c r="F21" s="160">
        <v>0.8</v>
      </c>
      <c r="G21" s="58">
        <v>0.2</v>
      </c>
      <c r="H21" s="58">
        <v>0.5</v>
      </c>
      <c r="I21" s="58">
        <v>1.1000000000000001</v>
      </c>
    </row>
    <row r="22" spans="1:9" ht="15" thickBot="1" x14ac:dyDescent="0.4">
      <c r="A22" s="159" t="s">
        <v>1130</v>
      </c>
      <c r="B22" s="160">
        <v>0.7</v>
      </c>
      <c r="C22" s="58">
        <v>0.4</v>
      </c>
      <c r="D22" s="58">
        <v>0.2</v>
      </c>
      <c r="E22" s="58">
        <v>2.4</v>
      </c>
      <c r="F22" s="160">
        <v>0.4</v>
      </c>
      <c r="G22" s="58">
        <v>0.1</v>
      </c>
      <c r="H22" s="58">
        <v>0.2</v>
      </c>
      <c r="I22" s="58">
        <v>0.6</v>
      </c>
    </row>
    <row r="23" spans="1:9" ht="15" thickBot="1" x14ac:dyDescent="0.4">
      <c r="A23" s="159" t="s">
        <v>1138</v>
      </c>
      <c r="B23" s="160">
        <v>0.6</v>
      </c>
      <c r="C23" s="58">
        <v>0.5</v>
      </c>
      <c r="D23" s="58">
        <v>0.1</v>
      </c>
      <c r="E23" s="58">
        <v>2.7</v>
      </c>
      <c r="F23" s="160">
        <v>0.8</v>
      </c>
      <c r="G23" s="58">
        <v>0.2</v>
      </c>
      <c r="H23" s="58">
        <v>0.6</v>
      </c>
      <c r="I23" s="58">
        <v>1.2</v>
      </c>
    </row>
    <row r="24" spans="1:9" ht="15" thickBot="1" x14ac:dyDescent="0.4">
      <c r="A24" s="159" t="s">
        <v>1148</v>
      </c>
      <c r="B24" s="160">
        <v>0.6</v>
      </c>
      <c r="C24" s="58">
        <v>0.2</v>
      </c>
      <c r="D24" s="58">
        <v>0.3</v>
      </c>
      <c r="E24" s="58">
        <v>1.3</v>
      </c>
      <c r="F24" s="160">
        <v>2.1</v>
      </c>
      <c r="G24" s="58">
        <v>0.4</v>
      </c>
      <c r="H24" s="58">
        <v>1.4</v>
      </c>
      <c r="I24" s="58">
        <v>3</v>
      </c>
    </row>
    <row r="25" spans="1:9" ht="15" thickBot="1" x14ac:dyDescent="0.4">
      <c r="A25" s="159" t="s">
        <v>1152</v>
      </c>
      <c r="B25" s="160">
        <v>0.5</v>
      </c>
      <c r="C25" s="58">
        <v>0.3</v>
      </c>
      <c r="D25" s="58">
        <v>0.1</v>
      </c>
      <c r="E25" s="58">
        <v>1.9</v>
      </c>
      <c r="F25" s="160">
        <v>1</v>
      </c>
      <c r="G25" s="58">
        <v>0.2</v>
      </c>
      <c r="H25" s="58">
        <v>0.7</v>
      </c>
      <c r="I25" s="58">
        <v>1.5</v>
      </c>
    </row>
    <row r="26" spans="1:9" ht="15" thickBot="1" x14ac:dyDescent="0.4">
      <c r="A26" s="159" t="s">
        <v>1150</v>
      </c>
      <c r="B26" s="160">
        <v>0.1</v>
      </c>
      <c r="C26" s="58">
        <v>0.1</v>
      </c>
      <c r="D26" s="58">
        <v>0</v>
      </c>
      <c r="E26" s="58">
        <v>0.8</v>
      </c>
      <c r="F26" s="160">
        <v>0.6</v>
      </c>
      <c r="G26" s="58">
        <v>0.1</v>
      </c>
      <c r="H26" s="58">
        <v>0.4</v>
      </c>
      <c r="I26" s="58">
        <v>1</v>
      </c>
    </row>
    <row r="27" spans="1:9" ht="23.5" thickBot="1" x14ac:dyDescent="0.4">
      <c r="A27" s="159" t="s">
        <v>1137</v>
      </c>
      <c r="B27" s="160">
        <v>0</v>
      </c>
      <c r="C27" s="58">
        <v>0</v>
      </c>
      <c r="D27" s="58">
        <v>0</v>
      </c>
      <c r="E27" s="58">
        <v>0.3</v>
      </c>
      <c r="F27" s="160">
        <v>1.1000000000000001</v>
      </c>
      <c r="G27" s="58">
        <v>0.2</v>
      </c>
      <c r="H27" s="58">
        <v>0.8</v>
      </c>
      <c r="I27" s="58">
        <v>1.5</v>
      </c>
    </row>
    <row r="28" spans="1:9" ht="15" thickBot="1" x14ac:dyDescent="0.4">
      <c r="A28" s="159" t="s">
        <v>1147</v>
      </c>
      <c r="B28" s="160">
        <v>0</v>
      </c>
      <c r="C28" s="58">
        <v>0</v>
      </c>
      <c r="D28" s="58">
        <v>0</v>
      </c>
      <c r="E28" s="58">
        <v>0</v>
      </c>
      <c r="F28" s="160">
        <v>0.2</v>
      </c>
      <c r="G28" s="58">
        <v>0.1</v>
      </c>
      <c r="H28" s="58">
        <v>0.1</v>
      </c>
      <c r="I28" s="58">
        <v>0.7</v>
      </c>
    </row>
    <row r="29" spans="1:9" ht="15" thickBot="1" x14ac:dyDescent="0.4">
      <c r="A29" s="159" t="s">
        <v>1155</v>
      </c>
      <c r="B29" s="160">
        <v>0</v>
      </c>
      <c r="C29" s="58">
        <v>0</v>
      </c>
      <c r="D29" s="58">
        <v>0</v>
      </c>
      <c r="E29" s="58">
        <v>0</v>
      </c>
      <c r="F29" s="160">
        <v>0.1</v>
      </c>
      <c r="G29" s="58">
        <v>0.1</v>
      </c>
      <c r="H29" s="58">
        <v>0</v>
      </c>
      <c r="I29" s="58">
        <v>0.3</v>
      </c>
    </row>
    <row r="30" spans="1:9" x14ac:dyDescent="0.35">
      <c r="A30" s="190" t="s">
        <v>1329</v>
      </c>
      <c r="B30" s="190"/>
      <c r="C30" s="190"/>
      <c r="D30" s="190"/>
      <c r="E30" s="190"/>
      <c r="F30" s="190"/>
      <c r="G30" s="190"/>
      <c r="H30" s="190"/>
      <c r="I30" s="190"/>
    </row>
    <row r="31" spans="1:9" x14ac:dyDescent="0.35">
      <c r="A31" s="175"/>
      <c r="B31" s="175"/>
      <c r="C31" s="175"/>
      <c r="D31" s="175"/>
      <c r="E31" s="175"/>
      <c r="F31" s="175"/>
      <c r="G31" s="175"/>
      <c r="H31" s="175"/>
      <c r="I31" s="175"/>
    </row>
  </sheetData>
  <mergeCells count="6">
    <mergeCell ref="A30:I31"/>
    <mergeCell ref="A1:I2"/>
    <mergeCell ref="A3:A5"/>
    <mergeCell ref="B3:I3"/>
    <mergeCell ref="B4:E4"/>
    <mergeCell ref="F4:I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N13" sqref="N13"/>
    </sheetView>
  </sheetViews>
  <sheetFormatPr defaultColWidth="11.453125" defaultRowHeight="14.5" x14ac:dyDescent="0.35"/>
  <cols>
    <col min="1" max="1" width="39.26953125" customWidth="1"/>
  </cols>
  <sheetData>
    <row r="1" spans="1:9" x14ac:dyDescent="0.35">
      <c r="A1" s="173" t="s">
        <v>1331</v>
      </c>
      <c r="B1" s="173"/>
      <c r="C1" s="173"/>
      <c r="D1" s="173"/>
      <c r="E1" s="173"/>
      <c r="F1" s="173"/>
      <c r="G1" s="173"/>
      <c r="H1" s="173"/>
      <c r="I1" s="173"/>
    </row>
    <row r="2" spans="1:9" x14ac:dyDescent="0.35">
      <c r="A2" s="173"/>
      <c r="B2" s="173"/>
      <c r="C2" s="173"/>
      <c r="D2" s="173"/>
      <c r="E2" s="173"/>
      <c r="F2" s="173"/>
      <c r="G2" s="173"/>
      <c r="H2" s="173"/>
      <c r="I2" s="173"/>
    </row>
    <row r="3" spans="1:9" ht="15" thickBot="1" x14ac:dyDescent="0.4">
      <c r="A3" s="241"/>
      <c r="B3" s="241"/>
      <c r="C3" s="241"/>
      <c r="D3" s="241"/>
      <c r="E3" s="241"/>
      <c r="F3" s="241"/>
      <c r="G3" s="241"/>
      <c r="H3" s="241"/>
      <c r="I3" s="241"/>
    </row>
    <row r="4" spans="1:9" ht="15" thickBot="1" x14ac:dyDescent="0.4">
      <c r="A4" s="176" t="s">
        <v>1078</v>
      </c>
      <c r="B4" s="197" t="s">
        <v>981</v>
      </c>
      <c r="C4" s="198"/>
      <c r="D4" s="198"/>
      <c r="E4" s="198"/>
      <c r="F4" s="198"/>
      <c r="G4" s="198"/>
      <c r="H4" s="198"/>
      <c r="I4" s="199"/>
    </row>
    <row r="5" spans="1:9" ht="15" thickBot="1" x14ac:dyDescent="0.4">
      <c r="A5" s="206"/>
      <c r="B5" s="248" t="s">
        <v>893</v>
      </c>
      <c r="C5" s="249"/>
      <c r="D5" s="249"/>
      <c r="E5" s="250"/>
      <c r="F5" s="248" t="s">
        <v>894</v>
      </c>
      <c r="G5" s="249"/>
      <c r="H5" s="249"/>
      <c r="I5" s="250"/>
    </row>
    <row r="6" spans="1:9" ht="15" thickBot="1" x14ac:dyDescent="0.4">
      <c r="A6" s="177"/>
      <c r="B6" s="75" t="s">
        <v>89</v>
      </c>
      <c r="C6" s="75" t="s">
        <v>90</v>
      </c>
      <c r="D6" s="75" t="s">
        <v>91</v>
      </c>
      <c r="E6" s="75" t="s">
        <v>92</v>
      </c>
      <c r="F6" s="75" t="s">
        <v>89</v>
      </c>
      <c r="G6" s="75" t="s">
        <v>90</v>
      </c>
      <c r="H6" s="75" t="s">
        <v>91</v>
      </c>
      <c r="I6" s="75" t="s">
        <v>92</v>
      </c>
    </row>
    <row r="7" spans="1:9" ht="15" thickBot="1" x14ac:dyDescent="0.4">
      <c r="A7" s="238" t="s">
        <v>1079</v>
      </c>
      <c r="B7" s="239"/>
      <c r="C7" s="239"/>
      <c r="D7" s="239"/>
      <c r="E7" s="239"/>
      <c r="F7" s="239"/>
      <c r="G7" s="239"/>
      <c r="H7" s="239"/>
      <c r="I7" s="240"/>
    </row>
    <row r="8" spans="1:9" ht="15" thickBot="1" x14ac:dyDescent="0.4">
      <c r="A8" s="128" t="s">
        <v>1080</v>
      </c>
      <c r="B8" s="74">
        <v>57.9</v>
      </c>
      <c r="C8" s="50">
        <v>4.5</v>
      </c>
      <c r="D8" s="50">
        <v>48.9</v>
      </c>
      <c r="E8" s="50">
        <v>66.3</v>
      </c>
      <c r="F8" s="74">
        <v>37.700000000000003</v>
      </c>
      <c r="G8" s="50">
        <v>1.1000000000000001</v>
      </c>
      <c r="H8" s="50">
        <v>35.6</v>
      </c>
      <c r="I8" s="50">
        <v>39.9</v>
      </c>
    </row>
    <row r="9" spans="1:9" ht="15" thickBot="1" x14ac:dyDescent="0.4">
      <c r="A9" s="128" t="s">
        <v>1081</v>
      </c>
      <c r="B9" s="74">
        <v>35</v>
      </c>
      <c r="C9" s="50">
        <v>4.3</v>
      </c>
      <c r="D9" s="50">
        <v>27.1</v>
      </c>
      <c r="E9" s="50">
        <v>43.9</v>
      </c>
      <c r="F9" s="74">
        <v>50.1</v>
      </c>
      <c r="G9" s="50">
        <v>1.1000000000000001</v>
      </c>
      <c r="H9" s="50">
        <v>47.8</v>
      </c>
      <c r="I9" s="50">
        <v>52.3</v>
      </c>
    </row>
    <row r="10" spans="1:9" ht="15" thickBot="1" x14ac:dyDescent="0.4">
      <c r="A10" s="128" t="s">
        <v>1082</v>
      </c>
      <c r="B10" s="74">
        <v>7.1</v>
      </c>
      <c r="C10" s="50">
        <v>1.9</v>
      </c>
      <c r="D10" s="50">
        <v>4.0999999999999996</v>
      </c>
      <c r="E10" s="50">
        <v>12</v>
      </c>
      <c r="F10" s="74">
        <v>12.2</v>
      </c>
      <c r="G10" s="50">
        <v>0.7</v>
      </c>
      <c r="H10" s="50">
        <v>10.9</v>
      </c>
      <c r="I10" s="50">
        <v>13.7</v>
      </c>
    </row>
    <row r="11" spans="1:9" ht="15" thickBot="1" x14ac:dyDescent="0.4">
      <c r="A11" s="238" t="s">
        <v>1083</v>
      </c>
      <c r="B11" s="239"/>
      <c r="C11" s="239"/>
      <c r="D11" s="239"/>
      <c r="E11" s="239"/>
      <c r="F11" s="239"/>
      <c r="G11" s="239"/>
      <c r="H11" s="239"/>
      <c r="I11" s="240"/>
    </row>
    <row r="12" spans="1:9" ht="15" thickBot="1" x14ac:dyDescent="0.4">
      <c r="A12" s="128" t="s">
        <v>1084</v>
      </c>
      <c r="B12" s="74">
        <v>7.1</v>
      </c>
      <c r="C12" s="50">
        <v>2.5</v>
      </c>
      <c r="D12" s="50">
        <v>3.5</v>
      </c>
      <c r="E12" s="50">
        <v>13.9</v>
      </c>
      <c r="F12" s="74">
        <v>2.4</v>
      </c>
      <c r="G12" s="50">
        <v>0.3</v>
      </c>
      <c r="H12" s="50">
        <v>1.9</v>
      </c>
      <c r="I12" s="50">
        <v>3.1</v>
      </c>
    </row>
    <row r="13" spans="1:9" ht="15" thickBot="1" x14ac:dyDescent="0.4">
      <c r="A13" s="128" t="s">
        <v>1085</v>
      </c>
      <c r="B13" s="74">
        <v>38.299999999999997</v>
      </c>
      <c r="C13" s="50">
        <v>4.4000000000000004</v>
      </c>
      <c r="D13" s="50">
        <v>30</v>
      </c>
      <c r="E13" s="50">
        <v>47.3</v>
      </c>
      <c r="F13" s="74">
        <v>46.8</v>
      </c>
      <c r="G13" s="50">
        <v>1.1000000000000001</v>
      </c>
      <c r="H13" s="50">
        <v>44.5</v>
      </c>
      <c r="I13" s="50">
        <v>49</v>
      </c>
    </row>
    <row r="14" spans="1:9" ht="23.5" thickBot="1" x14ac:dyDescent="0.4">
      <c r="A14" s="128" t="s">
        <v>1086</v>
      </c>
      <c r="B14" s="74">
        <v>31.5</v>
      </c>
      <c r="C14" s="50">
        <v>4.4000000000000004</v>
      </c>
      <c r="D14" s="50">
        <v>23.6</v>
      </c>
      <c r="E14" s="50">
        <v>40.6</v>
      </c>
      <c r="F14" s="74">
        <v>31.5</v>
      </c>
      <c r="G14" s="50">
        <v>1.1000000000000001</v>
      </c>
      <c r="H14" s="50">
        <v>29.5</v>
      </c>
      <c r="I14" s="50">
        <v>33.6</v>
      </c>
    </row>
    <row r="15" spans="1:9" ht="15" thickBot="1" x14ac:dyDescent="0.4">
      <c r="A15" s="128" t="s">
        <v>1098</v>
      </c>
      <c r="B15" s="74">
        <v>23.1</v>
      </c>
      <c r="C15" s="50">
        <v>4</v>
      </c>
      <c r="D15" s="50">
        <v>16.3</v>
      </c>
      <c r="E15" s="50">
        <v>31.7</v>
      </c>
      <c r="F15" s="74">
        <v>19.3</v>
      </c>
      <c r="G15" s="50">
        <v>0.9</v>
      </c>
      <c r="H15" s="50">
        <v>17.7</v>
      </c>
      <c r="I15" s="50">
        <v>21.1</v>
      </c>
    </row>
    <row r="16" spans="1:9" ht="15" thickBot="1" x14ac:dyDescent="0.4">
      <c r="A16" s="238" t="s">
        <v>1101</v>
      </c>
      <c r="B16" s="239"/>
      <c r="C16" s="239"/>
      <c r="D16" s="239"/>
      <c r="E16" s="239"/>
      <c r="F16" s="239"/>
      <c r="G16" s="239"/>
      <c r="H16" s="239"/>
      <c r="I16" s="240"/>
    </row>
    <row r="17" spans="1:9" ht="23.5" thickBot="1" x14ac:dyDescent="0.4">
      <c r="A17" s="128" t="s">
        <v>1089</v>
      </c>
      <c r="B17" s="74">
        <v>35</v>
      </c>
      <c r="C17" s="50">
        <v>4.5</v>
      </c>
      <c r="D17" s="50">
        <v>26.8</v>
      </c>
      <c r="E17" s="50">
        <v>44.2</v>
      </c>
      <c r="F17" s="74">
        <v>26.9</v>
      </c>
      <c r="G17" s="50">
        <v>1</v>
      </c>
      <c r="H17" s="50">
        <v>25</v>
      </c>
      <c r="I17" s="50">
        <v>28.9</v>
      </c>
    </row>
    <row r="18" spans="1:9" ht="15" thickBot="1" x14ac:dyDescent="0.4">
      <c r="A18" s="128" t="s">
        <v>1099</v>
      </c>
      <c r="B18" s="74">
        <v>28.3</v>
      </c>
      <c r="C18" s="50">
        <v>4.0999999999999996</v>
      </c>
      <c r="D18" s="50">
        <v>21</v>
      </c>
      <c r="E18" s="50">
        <v>36.9</v>
      </c>
      <c r="F18" s="74">
        <v>33</v>
      </c>
      <c r="G18" s="50">
        <v>1.1000000000000001</v>
      </c>
      <c r="H18" s="50">
        <v>30.9</v>
      </c>
      <c r="I18" s="50">
        <v>35.200000000000003</v>
      </c>
    </row>
    <row r="19" spans="1:9" ht="15" thickBot="1" x14ac:dyDescent="0.4">
      <c r="A19" s="128" t="s">
        <v>1091</v>
      </c>
      <c r="B19" s="74">
        <v>36.700000000000003</v>
      </c>
      <c r="C19" s="50">
        <v>4.5</v>
      </c>
      <c r="D19" s="50">
        <v>28.5</v>
      </c>
      <c r="E19" s="50">
        <v>45.8</v>
      </c>
      <c r="F19" s="74">
        <v>40</v>
      </c>
      <c r="G19" s="50">
        <v>1.1000000000000001</v>
      </c>
      <c r="H19" s="50">
        <v>37.9</v>
      </c>
      <c r="I19" s="50">
        <v>42.2</v>
      </c>
    </row>
    <row r="20" spans="1:9" ht="23.5" thickBot="1" x14ac:dyDescent="0.4">
      <c r="A20" s="100" t="s">
        <v>1078</v>
      </c>
      <c r="B20" s="126" t="s">
        <v>1332</v>
      </c>
      <c r="C20" s="126" t="s">
        <v>90</v>
      </c>
      <c r="D20" s="126" t="s">
        <v>91</v>
      </c>
      <c r="E20" s="126" t="s">
        <v>92</v>
      </c>
      <c r="F20" s="126" t="s">
        <v>1332</v>
      </c>
      <c r="G20" s="126" t="s">
        <v>90</v>
      </c>
      <c r="H20" s="126" t="s">
        <v>91</v>
      </c>
      <c r="I20" s="126" t="s">
        <v>92</v>
      </c>
    </row>
    <row r="21" spans="1:9" ht="15" thickBot="1" x14ac:dyDescent="0.4">
      <c r="A21" s="128" t="s">
        <v>1079</v>
      </c>
      <c r="B21" s="74">
        <v>27.8</v>
      </c>
      <c r="C21" s="50">
        <v>3.9</v>
      </c>
      <c r="D21" s="50">
        <v>20.2</v>
      </c>
      <c r="E21" s="50">
        <v>35.4</v>
      </c>
      <c r="F21" s="74">
        <v>35.200000000000003</v>
      </c>
      <c r="G21" s="50">
        <v>0.7</v>
      </c>
      <c r="H21" s="50">
        <v>33.799999999999997</v>
      </c>
      <c r="I21" s="50">
        <v>36.6</v>
      </c>
    </row>
    <row r="22" spans="1:9" ht="23.5" thickBot="1" x14ac:dyDescent="0.4">
      <c r="A22" s="128" t="s">
        <v>1083</v>
      </c>
      <c r="B22" s="74">
        <v>112.6</v>
      </c>
      <c r="C22" s="50">
        <v>8.1</v>
      </c>
      <c r="D22" s="50">
        <v>96.6</v>
      </c>
      <c r="E22" s="50">
        <v>128.5</v>
      </c>
      <c r="F22" s="74">
        <v>101.7</v>
      </c>
      <c r="G22" s="50">
        <v>1.2</v>
      </c>
      <c r="H22" s="50">
        <v>99.3</v>
      </c>
      <c r="I22" s="50">
        <v>104</v>
      </c>
    </row>
    <row r="23" spans="1:9" ht="15" thickBot="1" x14ac:dyDescent="0.4">
      <c r="A23" s="128" t="s">
        <v>1088</v>
      </c>
      <c r="B23" s="74">
        <v>140.30000000000001</v>
      </c>
      <c r="C23" s="50">
        <v>8.9</v>
      </c>
      <c r="D23" s="50">
        <v>122.9</v>
      </c>
      <c r="E23" s="50">
        <v>157.80000000000001</v>
      </c>
      <c r="F23" s="74">
        <v>136.9</v>
      </c>
      <c r="G23" s="50">
        <v>1.4</v>
      </c>
      <c r="H23" s="50">
        <v>134.1</v>
      </c>
      <c r="I23" s="50">
        <v>139.69999999999999</v>
      </c>
    </row>
    <row r="24" spans="1:9" x14ac:dyDescent="0.35">
      <c r="A24" s="306" t="s">
        <v>1102</v>
      </c>
      <c r="B24" s="306"/>
      <c r="C24" s="306"/>
      <c r="D24" s="306"/>
      <c r="E24" s="306"/>
      <c r="F24" s="306"/>
      <c r="G24" s="306"/>
      <c r="H24" s="306"/>
      <c r="I24" s="306"/>
    </row>
    <row r="25" spans="1:9" x14ac:dyDescent="0.35">
      <c r="A25" s="307"/>
      <c r="B25" s="307"/>
      <c r="C25" s="307"/>
      <c r="D25" s="307"/>
      <c r="E25" s="307"/>
      <c r="F25" s="307"/>
      <c r="G25" s="307"/>
      <c r="H25" s="307"/>
      <c r="I25" s="307"/>
    </row>
    <row r="26" spans="1:9" x14ac:dyDescent="0.35">
      <c r="A26" s="307"/>
      <c r="B26" s="307"/>
      <c r="C26" s="307"/>
      <c r="D26" s="307"/>
      <c r="E26" s="307"/>
      <c r="F26" s="307"/>
      <c r="G26" s="307"/>
      <c r="H26" s="307"/>
      <c r="I26" s="307"/>
    </row>
  </sheetData>
  <mergeCells count="9">
    <mergeCell ref="A16:I16"/>
    <mergeCell ref="A24:I26"/>
    <mergeCell ref="A1:I3"/>
    <mergeCell ref="A4:A6"/>
    <mergeCell ref="B4:I4"/>
    <mergeCell ref="B5:E5"/>
    <mergeCell ref="F5:I5"/>
    <mergeCell ref="A7:I7"/>
    <mergeCell ref="A11:I1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L8" sqref="L8"/>
    </sheetView>
  </sheetViews>
  <sheetFormatPr defaultColWidth="11.453125" defaultRowHeight="14.5" x14ac:dyDescent="0.35"/>
  <cols>
    <col min="1" max="1" width="32.7265625" customWidth="1"/>
  </cols>
  <sheetData>
    <row r="1" spans="1:9" x14ac:dyDescent="0.35">
      <c r="A1" s="173" t="s">
        <v>1333</v>
      </c>
      <c r="B1" s="173"/>
      <c r="C1" s="173"/>
      <c r="D1" s="173"/>
      <c r="E1" s="173"/>
      <c r="F1" s="173"/>
      <c r="G1" s="173"/>
      <c r="H1" s="173"/>
      <c r="I1" s="173"/>
    </row>
    <row r="2" spans="1:9" ht="15" thickBot="1" x14ac:dyDescent="0.4">
      <c r="A2" s="241"/>
      <c r="B2" s="241"/>
      <c r="C2" s="241"/>
      <c r="D2" s="241"/>
      <c r="E2" s="241"/>
      <c r="F2" s="241"/>
      <c r="G2" s="241"/>
      <c r="H2" s="241"/>
      <c r="I2" s="241"/>
    </row>
    <row r="3" spans="1:9" ht="15" thickBot="1" x14ac:dyDescent="0.4">
      <c r="A3" s="176" t="s">
        <v>1078</v>
      </c>
      <c r="B3" s="197" t="s">
        <v>981</v>
      </c>
      <c r="C3" s="198"/>
      <c r="D3" s="198"/>
      <c r="E3" s="198"/>
      <c r="F3" s="198"/>
      <c r="G3" s="198"/>
      <c r="H3" s="198"/>
      <c r="I3" s="199"/>
    </row>
    <row r="4" spans="1:9" ht="15" thickBot="1" x14ac:dyDescent="0.4">
      <c r="A4" s="206"/>
      <c r="B4" s="248" t="s">
        <v>893</v>
      </c>
      <c r="C4" s="249"/>
      <c r="D4" s="249"/>
      <c r="E4" s="250"/>
      <c r="F4" s="248" t="s">
        <v>894</v>
      </c>
      <c r="G4" s="249"/>
      <c r="H4" s="249"/>
      <c r="I4" s="250"/>
    </row>
    <row r="5" spans="1:9" ht="15" thickBot="1" x14ac:dyDescent="0.4">
      <c r="A5" s="177"/>
      <c r="B5" s="75" t="s">
        <v>89</v>
      </c>
      <c r="C5" s="75" t="s">
        <v>90</v>
      </c>
      <c r="D5" s="75" t="s">
        <v>91</v>
      </c>
      <c r="E5" s="75" t="s">
        <v>92</v>
      </c>
      <c r="F5" s="75" t="s">
        <v>89</v>
      </c>
      <c r="G5" s="75" t="s">
        <v>90</v>
      </c>
      <c r="H5" s="75" t="s">
        <v>91</v>
      </c>
      <c r="I5" s="75" t="s">
        <v>92</v>
      </c>
    </row>
    <row r="6" spans="1:9" ht="15" thickBot="1" x14ac:dyDescent="0.4">
      <c r="A6" s="281" t="s">
        <v>1334</v>
      </c>
      <c r="B6" s="282"/>
      <c r="C6" s="282"/>
      <c r="D6" s="282"/>
      <c r="E6" s="282"/>
      <c r="F6" s="282"/>
      <c r="G6" s="282"/>
      <c r="H6" s="282"/>
      <c r="I6" s="283"/>
    </row>
    <row r="7" spans="1:9" ht="15" thickBot="1" x14ac:dyDescent="0.4">
      <c r="A7" s="108" t="s">
        <v>1335</v>
      </c>
      <c r="B7" s="74">
        <v>0.5</v>
      </c>
      <c r="C7" s="50">
        <v>0.4</v>
      </c>
      <c r="D7" s="50">
        <v>0.1</v>
      </c>
      <c r="E7" s="50">
        <v>2.4</v>
      </c>
      <c r="F7" s="74">
        <v>1.8</v>
      </c>
      <c r="G7" s="50">
        <v>0.3</v>
      </c>
      <c r="H7" s="50">
        <v>1.2</v>
      </c>
      <c r="I7" s="50">
        <v>2.5</v>
      </c>
    </row>
    <row r="8" spans="1:9" ht="15" thickBot="1" x14ac:dyDescent="0.4">
      <c r="A8" s="108" t="s">
        <v>1336</v>
      </c>
      <c r="B8" s="74">
        <v>1.5</v>
      </c>
      <c r="C8" s="50">
        <v>1.3</v>
      </c>
      <c r="D8" s="50">
        <v>0.3</v>
      </c>
      <c r="E8" s="50">
        <v>7.9</v>
      </c>
      <c r="F8" s="74">
        <v>2.6</v>
      </c>
      <c r="G8" s="50">
        <v>0.4</v>
      </c>
      <c r="H8" s="50">
        <v>2</v>
      </c>
      <c r="I8" s="50">
        <v>3.4</v>
      </c>
    </row>
    <row r="9" spans="1:9" ht="15" thickBot="1" x14ac:dyDescent="0.4">
      <c r="A9" s="108" t="s">
        <v>1337</v>
      </c>
      <c r="B9" s="74">
        <v>9.4</v>
      </c>
      <c r="C9" s="50">
        <v>2.2000000000000002</v>
      </c>
      <c r="D9" s="50">
        <v>5.9</v>
      </c>
      <c r="E9" s="50">
        <v>14.8</v>
      </c>
      <c r="F9" s="74">
        <v>12.8</v>
      </c>
      <c r="G9" s="50">
        <v>0.8</v>
      </c>
      <c r="H9" s="50">
        <v>11.3</v>
      </c>
      <c r="I9" s="50">
        <v>14.3</v>
      </c>
    </row>
    <row r="10" spans="1:9" ht="15" thickBot="1" x14ac:dyDescent="0.4">
      <c r="A10" s="108" t="s">
        <v>1338</v>
      </c>
      <c r="B10" s="74">
        <v>16.100000000000001</v>
      </c>
      <c r="C10" s="50">
        <v>4.0999999999999996</v>
      </c>
      <c r="D10" s="50">
        <v>9.5</v>
      </c>
      <c r="E10" s="50">
        <v>25.8</v>
      </c>
      <c r="F10" s="74">
        <v>20.5</v>
      </c>
      <c r="G10" s="50">
        <v>0.9</v>
      </c>
      <c r="H10" s="50">
        <v>18.8</v>
      </c>
      <c r="I10" s="50">
        <v>22.3</v>
      </c>
    </row>
    <row r="11" spans="1:9" ht="15" thickBot="1" x14ac:dyDescent="0.4">
      <c r="A11" s="108" t="s">
        <v>1339</v>
      </c>
      <c r="B11" s="74">
        <v>72.599999999999994</v>
      </c>
      <c r="C11" s="50">
        <v>4.4000000000000004</v>
      </c>
      <c r="D11" s="50">
        <v>63.2</v>
      </c>
      <c r="E11" s="50">
        <v>80.3</v>
      </c>
      <c r="F11" s="74">
        <v>62.4</v>
      </c>
      <c r="G11" s="50">
        <v>1.1000000000000001</v>
      </c>
      <c r="H11" s="50">
        <v>60.2</v>
      </c>
      <c r="I11" s="50">
        <v>64.5</v>
      </c>
    </row>
    <row r="12" spans="1:9" ht="15" thickBot="1" x14ac:dyDescent="0.4">
      <c r="A12" s="308" t="s">
        <v>1340</v>
      </c>
      <c r="B12" s="309"/>
      <c r="C12" s="309"/>
      <c r="D12" s="309"/>
      <c r="E12" s="309"/>
      <c r="F12" s="309"/>
      <c r="G12" s="309"/>
      <c r="H12" s="309"/>
      <c r="I12" s="310"/>
    </row>
    <row r="13" spans="1:9" ht="15" thickBot="1" x14ac:dyDescent="0.4">
      <c r="A13" s="108" t="s">
        <v>1335</v>
      </c>
      <c r="B13" s="74">
        <v>0.5</v>
      </c>
      <c r="C13" s="50">
        <v>0.4</v>
      </c>
      <c r="D13" s="50">
        <v>0.1</v>
      </c>
      <c r="E13" s="50">
        <v>2.5</v>
      </c>
      <c r="F13" s="74">
        <v>0.3</v>
      </c>
      <c r="G13" s="50">
        <v>0.1</v>
      </c>
      <c r="H13" s="50">
        <v>0.2</v>
      </c>
      <c r="I13" s="50">
        <v>0.5</v>
      </c>
    </row>
    <row r="14" spans="1:9" ht="15" thickBot="1" x14ac:dyDescent="0.4">
      <c r="A14" s="108" t="s">
        <v>1336</v>
      </c>
      <c r="B14" s="74">
        <v>0.2</v>
      </c>
      <c r="C14" s="50">
        <v>0.2</v>
      </c>
      <c r="D14" s="50">
        <v>0</v>
      </c>
      <c r="E14" s="50">
        <v>1.1000000000000001</v>
      </c>
      <c r="F14" s="74">
        <v>0.6</v>
      </c>
      <c r="G14" s="50">
        <v>0.1</v>
      </c>
      <c r="H14" s="50">
        <v>0.4</v>
      </c>
      <c r="I14" s="50">
        <v>0.9</v>
      </c>
    </row>
    <row r="15" spans="1:9" ht="15" thickBot="1" x14ac:dyDescent="0.4">
      <c r="A15" s="108" t="s">
        <v>1337</v>
      </c>
      <c r="B15" s="74">
        <v>5.3</v>
      </c>
      <c r="C15" s="50">
        <v>2.7</v>
      </c>
      <c r="D15" s="50">
        <v>1.9</v>
      </c>
      <c r="E15" s="50">
        <v>13.7</v>
      </c>
      <c r="F15" s="74">
        <v>6.3</v>
      </c>
      <c r="G15" s="50">
        <v>0.5</v>
      </c>
      <c r="H15" s="50">
        <v>5.3</v>
      </c>
      <c r="I15" s="50">
        <v>7.4</v>
      </c>
    </row>
    <row r="16" spans="1:9" ht="15" thickBot="1" x14ac:dyDescent="0.4">
      <c r="A16" s="108" t="s">
        <v>1338</v>
      </c>
      <c r="B16" s="74">
        <v>17.3</v>
      </c>
      <c r="C16" s="50">
        <v>3.5</v>
      </c>
      <c r="D16" s="50">
        <v>11.5</v>
      </c>
      <c r="E16" s="50">
        <v>25.2</v>
      </c>
      <c r="F16" s="74">
        <v>20.399999999999999</v>
      </c>
      <c r="G16" s="50">
        <v>0.9</v>
      </c>
      <c r="H16" s="50">
        <v>18.7</v>
      </c>
      <c r="I16" s="50">
        <v>22.3</v>
      </c>
    </row>
    <row r="17" spans="1:9" ht="15" thickBot="1" x14ac:dyDescent="0.4">
      <c r="A17" s="108" t="s">
        <v>1339</v>
      </c>
      <c r="B17" s="74">
        <v>76.599999999999994</v>
      </c>
      <c r="C17" s="50">
        <v>4.0999999999999996</v>
      </c>
      <c r="D17" s="50">
        <v>67.7</v>
      </c>
      <c r="E17" s="50">
        <v>83.7</v>
      </c>
      <c r="F17" s="74">
        <v>72.5</v>
      </c>
      <c r="G17" s="50">
        <v>1</v>
      </c>
      <c r="H17" s="50">
        <v>70.5</v>
      </c>
      <c r="I17" s="50">
        <v>74.400000000000006</v>
      </c>
    </row>
    <row r="18" spans="1:9" ht="15" thickBot="1" x14ac:dyDescent="0.4">
      <c r="A18" s="281" t="s">
        <v>1341</v>
      </c>
      <c r="B18" s="282"/>
      <c r="C18" s="282"/>
      <c r="D18" s="282"/>
      <c r="E18" s="282"/>
      <c r="F18" s="282"/>
      <c r="G18" s="282"/>
      <c r="H18" s="282"/>
      <c r="I18" s="283"/>
    </row>
    <row r="19" spans="1:9" ht="15" thickBot="1" x14ac:dyDescent="0.4">
      <c r="A19" s="108" t="s">
        <v>1335</v>
      </c>
      <c r="B19" s="74">
        <v>1.6</v>
      </c>
      <c r="C19" s="50">
        <v>0.7</v>
      </c>
      <c r="D19" s="50">
        <v>0.6</v>
      </c>
      <c r="E19" s="50">
        <v>3.8</v>
      </c>
      <c r="F19" s="74">
        <v>1.4</v>
      </c>
      <c r="G19" s="50">
        <v>0.3</v>
      </c>
      <c r="H19" s="50">
        <v>0.9</v>
      </c>
      <c r="I19" s="50">
        <v>2</v>
      </c>
    </row>
    <row r="20" spans="1:9" ht="15" thickBot="1" x14ac:dyDescent="0.4">
      <c r="A20" s="108" t="s">
        <v>1336</v>
      </c>
      <c r="B20" s="74">
        <v>2.6</v>
      </c>
      <c r="C20" s="50">
        <v>1.4</v>
      </c>
      <c r="D20" s="50">
        <v>0.9</v>
      </c>
      <c r="E20" s="50">
        <v>7.4</v>
      </c>
      <c r="F20" s="74">
        <v>2.7</v>
      </c>
      <c r="G20" s="50">
        <v>0.4</v>
      </c>
      <c r="H20" s="50">
        <v>2.1</v>
      </c>
      <c r="I20" s="50">
        <v>3.6</v>
      </c>
    </row>
    <row r="21" spans="1:9" ht="15" thickBot="1" x14ac:dyDescent="0.4">
      <c r="A21" s="108" t="s">
        <v>1337</v>
      </c>
      <c r="B21" s="74">
        <v>11</v>
      </c>
      <c r="C21" s="50">
        <v>3.5</v>
      </c>
      <c r="D21" s="50">
        <v>5.8</v>
      </c>
      <c r="E21" s="50">
        <v>20</v>
      </c>
      <c r="F21" s="74">
        <v>9.1999999999999993</v>
      </c>
      <c r="G21" s="50">
        <v>0.6</v>
      </c>
      <c r="H21" s="50">
        <v>8.1</v>
      </c>
      <c r="I21" s="50">
        <v>10.4</v>
      </c>
    </row>
    <row r="22" spans="1:9" ht="15" thickBot="1" x14ac:dyDescent="0.4">
      <c r="A22" s="108" t="s">
        <v>1338</v>
      </c>
      <c r="B22" s="74">
        <v>13.4</v>
      </c>
      <c r="C22" s="50">
        <v>3.5</v>
      </c>
      <c r="D22" s="50">
        <v>7.9</v>
      </c>
      <c r="E22" s="50">
        <v>21.7</v>
      </c>
      <c r="F22" s="74">
        <v>17.600000000000001</v>
      </c>
      <c r="G22" s="50">
        <v>0.8</v>
      </c>
      <c r="H22" s="50">
        <v>16</v>
      </c>
      <c r="I22" s="50">
        <v>19.2</v>
      </c>
    </row>
    <row r="23" spans="1:9" ht="15" thickBot="1" x14ac:dyDescent="0.4">
      <c r="A23" s="108" t="s">
        <v>1339</v>
      </c>
      <c r="B23" s="74">
        <v>71.400000000000006</v>
      </c>
      <c r="C23" s="50">
        <v>4.5</v>
      </c>
      <c r="D23" s="50">
        <v>61.8</v>
      </c>
      <c r="E23" s="50">
        <v>79.400000000000006</v>
      </c>
      <c r="F23" s="74">
        <v>69.2</v>
      </c>
      <c r="G23" s="50">
        <v>1</v>
      </c>
      <c r="H23" s="50">
        <v>67.099999999999994</v>
      </c>
      <c r="I23" s="50">
        <v>71.099999999999994</v>
      </c>
    </row>
    <row r="24" spans="1:9" ht="15" thickBot="1" x14ac:dyDescent="0.4">
      <c r="A24" s="54" t="s">
        <v>1078</v>
      </c>
      <c r="B24" s="75" t="s">
        <v>168</v>
      </c>
      <c r="C24" s="75" t="s">
        <v>90</v>
      </c>
      <c r="D24" s="75" t="s">
        <v>91</v>
      </c>
      <c r="E24" s="75" t="s">
        <v>92</v>
      </c>
      <c r="F24" s="75" t="s">
        <v>168</v>
      </c>
      <c r="G24" s="75" t="s">
        <v>90</v>
      </c>
      <c r="H24" s="75" t="s">
        <v>91</v>
      </c>
      <c r="I24" s="75" t="s">
        <v>92</v>
      </c>
    </row>
    <row r="25" spans="1:9" ht="23.5" thickBot="1" x14ac:dyDescent="0.4">
      <c r="A25" s="109" t="s">
        <v>1334</v>
      </c>
      <c r="B25" s="74">
        <v>4.5999999999999996</v>
      </c>
      <c r="C25" s="50">
        <v>0</v>
      </c>
      <c r="D25" s="50">
        <v>4.5</v>
      </c>
      <c r="E25" s="50">
        <v>4.7</v>
      </c>
      <c r="F25" s="74">
        <v>4.4000000000000004</v>
      </c>
      <c r="G25" s="50">
        <v>0</v>
      </c>
      <c r="H25" s="50">
        <v>4.4000000000000004</v>
      </c>
      <c r="I25" s="50">
        <v>4.4000000000000004</v>
      </c>
    </row>
    <row r="26" spans="1:9" ht="15" thickBot="1" x14ac:dyDescent="0.4">
      <c r="A26" s="109" t="s">
        <v>1340</v>
      </c>
      <c r="B26" s="74">
        <v>4.7</v>
      </c>
      <c r="C26" s="50">
        <v>0</v>
      </c>
      <c r="D26" s="50">
        <v>4.5999999999999996</v>
      </c>
      <c r="E26" s="50">
        <v>4.8</v>
      </c>
      <c r="F26" s="74">
        <v>4.5999999999999996</v>
      </c>
      <c r="G26" s="50">
        <v>0</v>
      </c>
      <c r="H26" s="50">
        <v>4.5999999999999996</v>
      </c>
      <c r="I26" s="50">
        <v>4.7</v>
      </c>
    </row>
    <row r="27" spans="1:9" ht="35" thickBot="1" x14ac:dyDescent="0.4">
      <c r="A27" s="109" t="s">
        <v>1341</v>
      </c>
      <c r="B27" s="74">
        <v>4.5</v>
      </c>
      <c r="C27" s="50">
        <v>0.1</v>
      </c>
      <c r="D27" s="50">
        <v>4.4000000000000004</v>
      </c>
      <c r="E27" s="50">
        <v>4.5999999999999996</v>
      </c>
      <c r="F27" s="74">
        <v>4.5</v>
      </c>
      <c r="G27" s="50">
        <v>0</v>
      </c>
      <c r="H27" s="50">
        <v>4.5</v>
      </c>
      <c r="I27" s="50">
        <v>4.5</v>
      </c>
    </row>
    <row r="28" spans="1:9" x14ac:dyDescent="0.35">
      <c r="A28" s="174" t="s">
        <v>1342</v>
      </c>
      <c r="B28" s="174"/>
      <c r="C28" s="174"/>
      <c r="D28" s="174"/>
      <c r="E28" s="174"/>
      <c r="F28" s="174"/>
      <c r="G28" s="174"/>
      <c r="H28" s="174"/>
      <c r="I28" s="174"/>
    </row>
    <row r="29" spans="1:9" x14ac:dyDescent="0.35">
      <c r="A29" s="191"/>
      <c r="B29" s="191"/>
      <c r="C29" s="191"/>
      <c r="D29" s="191"/>
      <c r="E29" s="191"/>
      <c r="F29" s="191"/>
      <c r="G29" s="191"/>
      <c r="H29" s="191"/>
      <c r="I29" s="191"/>
    </row>
    <row r="30" spans="1:9" x14ac:dyDescent="0.35">
      <c r="A30" s="191"/>
      <c r="B30" s="191"/>
      <c r="C30" s="191"/>
      <c r="D30" s="191"/>
      <c r="E30" s="191"/>
      <c r="F30" s="191"/>
      <c r="G30" s="191"/>
      <c r="H30" s="191"/>
      <c r="I30" s="191"/>
    </row>
  </sheetData>
  <mergeCells count="9">
    <mergeCell ref="A18:I18"/>
    <mergeCell ref="A28:I30"/>
    <mergeCell ref="A1:I2"/>
    <mergeCell ref="A3:A5"/>
    <mergeCell ref="B3:I3"/>
    <mergeCell ref="B4:E4"/>
    <mergeCell ref="F4:I4"/>
    <mergeCell ref="A6:I6"/>
    <mergeCell ref="A12:I1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M17" sqref="M17"/>
    </sheetView>
  </sheetViews>
  <sheetFormatPr defaultColWidth="11.453125" defaultRowHeight="14.5" x14ac:dyDescent="0.35"/>
  <cols>
    <col min="1" max="1" width="32.26953125" customWidth="1"/>
  </cols>
  <sheetData>
    <row r="1" spans="1:9" x14ac:dyDescent="0.35">
      <c r="A1" s="173" t="s">
        <v>1351</v>
      </c>
      <c r="B1" s="173"/>
      <c r="C1" s="173"/>
      <c r="D1" s="173"/>
      <c r="E1" s="173"/>
      <c r="F1" s="173"/>
      <c r="G1" s="173"/>
      <c r="H1" s="173"/>
      <c r="I1" s="173"/>
    </row>
    <row r="2" spans="1:9" ht="15" thickBot="1" x14ac:dyDescent="0.4">
      <c r="A2" s="173"/>
      <c r="B2" s="173"/>
      <c r="C2" s="173"/>
      <c r="D2" s="173"/>
      <c r="E2" s="173"/>
      <c r="F2" s="173"/>
      <c r="G2" s="173"/>
      <c r="H2" s="173"/>
      <c r="I2" s="173"/>
    </row>
    <row r="3" spans="1:9" ht="15" thickBot="1" x14ac:dyDescent="0.4">
      <c r="A3" s="182" t="s">
        <v>1347</v>
      </c>
      <c r="B3" s="184" t="s">
        <v>1348</v>
      </c>
      <c r="C3" s="185"/>
      <c r="D3" s="185"/>
      <c r="E3" s="185"/>
      <c r="F3" s="185"/>
      <c r="G3" s="185"/>
      <c r="H3" s="185"/>
      <c r="I3" s="186"/>
    </row>
    <row r="4" spans="1:9" x14ac:dyDescent="0.35">
      <c r="A4" s="280"/>
      <c r="B4" s="150" t="s">
        <v>1214</v>
      </c>
      <c r="C4" s="182" t="s">
        <v>90</v>
      </c>
      <c r="D4" s="182" t="s">
        <v>91</v>
      </c>
      <c r="E4" s="182" t="s">
        <v>92</v>
      </c>
      <c r="F4" s="150" t="s">
        <v>1213</v>
      </c>
      <c r="G4" s="182" t="s">
        <v>90</v>
      </c>
      <c r="H4" s="182" t="s">
        <v>91</v>
      </c>
      <c r="I4" s="182" t="s">
        <v>92</v>
      </c>
    </row>
    <row r="5" spans="1:9" ht="15" thickBot="1" x14ac:dyDescent="0.4">
      <c r="A5" s="183"/>
      <c r="B5" s="43" t="s">
        <v>1349</v>
      </c>
      <c r="C5" s="183"/>
      <c r="D5" s="183"/>
      <c r="E5" s="183"/>
      <c r="F5" s="43" t="s">
        <v>1350</v>
      </c>
      <c r="G5" s="183"/>
      <c r="H5" s="183"/>
      <c r="I5" s="183"/>
    </row>
    <row r="6" spans="1:9" ht="15" thickBot="1" x14ac:dyDescent="0.4">
      <c r="A6" s="25" t="s">
        <v>134</v>
      </c>
      <c r="B6" s="102">
        <v>110.1</v>
      </c>
      <c r="C6" s="26">
        <v>6.7</v>
      </c>
      <c r="D6" s="26">
        <v>97</v>
      </c>
      <c r="E6" s="26">
        <v>123.2</v>
      </c>
      <c r="F6" s="102">
        <v>87.5</v>
      </c>
      <c r="G6" s="26">
        <v>2.2000000000000002</v>
      </c>
      <c r="H6" s="26">
        <v>83.1</v>
      </c>
      <c r="I6" s="26">
        <v>91.9</v>
      </c>
    </row>
    <row r="7" spans="1:9" ht="15" thickBot="1" x14ac:dyDescent="0.4">
      <c r="A7" s="25" t="s">
        <v>135</v>
      </c>
      <c r="B7" s="102">
        <v>103.7</v>
      </c>
      <c r="C7" s="26">
        <v>6.3</v>
      </c>
      <c r="D7" s="26">
        <v>91.4</v>
      </c>
      <c r="E7" s="26">
        <v>116</v>
      </c>
      <c r="F7" s="102">
        <v>109.2</v>
      </c>
      <c r="G7" s="26">
        <v>2.2999999999999998</v>
      </c>
      <c r="H7" s="26">
        <v>104.6</v>
      </c>
      <c r="I7" s="26">
        <v>113.8</v>
      </c>
    </row>
    <row r="8" spans="1:9" ht="15" thickBot="1" x14ac:dyDescent="0.4">
      <c r="A8" s="25" t="s">
        <v>136</v>
      </c>
      <c r="B8" s="102">
        <v>56.6</v>
      </c>
      <c r="C8" s="26">
        <v>4.3</v>
      </c>
      <c r="D8" s="26">
        <v>48.2</v>
      </c>
      <c r="E8" s="26">
        <v>64.900000000000006</v>
      </c>
      <c r="F8" s="102">
        <v>55.3</v>
      </c>
      <c r="G8" s="26">
        <v>1.6</v>
      </c>
      <c r="H8" s="26">
        <v>52.2</v>
      </c>
      <c r="I8" s="26">
        <v>58.5</v>
      </c>
    </row>
    <row r="9" spans="1:9" ht="15" thickBot="1" x14ac:dyDescent="0.4">
      <c r="A9" s="25" t="s">
        <v>1075</v>
      </c>
      <c r="B9" s="102">
        <v>102.2</v>
      </c>
      <c r="C9" s="26">
        <v>5.5</v>
      </c>
      <c r="D9" s="26">
        <v>91.4</v>
      </c>
      <c r="E9" s="26">
        <v>113</v>
      </c>
      <c r="F9" s="102">
        <v>104.3</v>
      </c>
      <c r="G9" s="26">
        <v>1.9</v>
      </c>
      <c r="H9" s="26">
        <v>100.4</v>
      </c>
      <c r="I9" s="26">
        <v>108.1</v>
      </c>
    </row>
    <row r="10" spans="1:9" ht="15" thickBot="1" x14ac:dyDescent="0.4">
      <c r="A10" s="25" t="s">
        <v>139</v>
      </c>
      <c r="B10" s="102">
        <v>53.4</v>
      </c>
      <c r="C10" s="26">
        <v>3.9</v>
      </c>
      <c r="D10" s="26">
        <v>45.7</v>
      </c>
      <c r="E10" s="26">
        <v>61.1</v>
      </c>
      <c r="F10" s="102">
        <v>51.6</v>
      </c>
      <c r="G10" s="26">
        <v>1.5</v>
      </c>
      <c r="H10" s="26">
        <v>48.6</v>
      </c>
      <c r="I10" s="26">
        <v>54.6</v>
      </c>
    </row>
    <row r="11" spans="1:9" ht="15" thickBot="1" x14ac:dyDescent="0.4">
      <c r="A11" s="25" t="s">
        <v>138</v>
      </c>
      <c r="B11" s="102">
        <v>84.3</v>
      </c>
      <c r="C11" s="26">
        <v>4.7</v>
      </c>
      <c r="D11" s="26">
        <v>75.099999999999994</v>
      </c>
      <c r="E11" s="26">
        <v>93.6</v>
      </c>
      <c r="F11" s="102">
        <v>91.8</v>
      </c>
      <c r="G11" s="26">
        <v>2.1</v>
      </c>
      <c r="H11" s="26">
        <v>87.6</v>
      </c>
      <c r="I11" s="26">
        <v>96</v>
      </c>
    </row>
    <row r="12" spans="1:9" ht="15" thickBot="1" x14ac:dyDescent="0.4">
      <c r="A12" s="25" t="s">
        <v>140</v>
      </c>
      <c r="B12" s="102">
        <v>177.4</v>
      </c>
      <c r="C12" s="26">
        <v>6.2</v>
      </c>
      <c r="D12" s="26">
        <v>165.3</v>
      </c>
      <c r="E12" s="26">
        <v>189.5</v>
      </c>
      <c r="F12" s="102">
        <v>196.5</v>
      </c>
      <c r="G12" s="26">
        <v>2.2999999999999998</v>
      </c>
      <c r="H12" s="26">
        <v>192</v>
      </c>
      <c r="I12" s="26">
        <v>201.1</v>
      </c>
    </row>
    <row r="13" spans="1:9" ht="15" thickBot="1" x14ac:dyDescent="0.4">
      <c r="A13" s="25" t="s">
        <v>141</v>
      </c>
      <c r="B13" s="102">
        <v>141.19999999999999</v>
      </c>
      <c r="C13" s="26">
        <v>6</v>
      </c>
      <c r="D13" s="26">
        <v>129.4</v>
      </c>
      <c r="E13" s="26">
        <v>153</v>
      </c>
      <c r="F13" s="102">
        <v>133.80000000000001</v>
      </c>
      <c r="G13" s="26">
        <v>2.1</v>
      </c>
      <c r="H13" s="26">
        <v>129.80000000000001</v>
      </c>
      <c r="I13" s="26">
        <v>137.9</v>
      </c>
    </row>
    <row r="14" spans="1:9" x14ac:dyDescent="0.35">
      <c r="A14" s="190" t="s">
        <v>119</v>
      </c>
      <c r="B14" s="190"/>
      <c r="C14" s="190"/>
      <c r="D14" s="190"/>
      <c r="E14" s="190"/>
      <c r="F14" s="190"/>
      <c r="G14" s="190"/>
      <c r="H14" s="190"/>
      <c r="I14" s="190"/>
    </row>
    <row r="15" spans="1:9" x14ac:dyDescent="0.35">
      <c r="A15" s="191"/>
      <c r="B15" s="191"/>
      <c r="C15" s="191"/>
      <c r="D15" s="191"/>
      <c r="E15" s="191"/>
      <c r="F15" s="191"/>
      <c r="G15" s="191"/>
      <c r="H15" s="191"/>
      <c r="I15" s="191"/>
    </row>
    <row r="16" spans="1:9" x14ac:dyDescent="0.35">
      <c r="A16" s="191"/>
      <c r="B16" s="191"/>
      <c r="C16" s="191"/>
      <c r="D16" s="191"/>
      <c r="E16" s="191"/>
      <c r="F16" s="191"/>
      <c r="G16" s="191"/>
      <c r="H16" s="191"/>
      <c r="I16" s="191"/>
    </row>
  </sheetData>
  <mergeCells count="10">
    <mergeCell ref="A1:I2"/>
    <mergeCell ref="A14:I16"/>
    <mergeCell ref="A3:A5"/>
    <mergeCell ref="B3:I3"/>
    <mergeCell ref="C4:C5"/>
    <mergeCell ref="D4:D5"/>
    <mergeCell ref="E4:E5"/>
    <mergeCell ref="G4:G5"/>
    <mergeCell ref="H4:H5"/>
    <mergeCell ref="I4:I5"/>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N21" sqref="N21"/>
    </sheetView>
  </sheetViews>
  <sheetFormatPr defaultColWidth="11.453125" defaultRowHeight="14.5" x14ac:dyDescent="0.35"/>
  <cols>
    <col min="1" max="1" width="43" customWidth="1"/>
  </cols>
  <sheetData>
    <row r="1" spans="1:9" x14ac:dyDescent="0.35">
      <c r="A1" s="173" t="s">
        <v>1346</v>
      </c>
      <c r="B1" s="173"/>
      <c r="C1" s="173"/>
      <c r="D1" s="173"/>
      <c r="E1" s="173"/>
      <c r="F1" s="173"/>
      <c r="G1" s="173"/>
      <c r="H1" s="173"/>
      <c r="I1" s="173"/>
    </row>
    <row r="2" spans="1:9" ht="15" thickBot="1" x14ac:dyDescent="0.4">
      <c r="A2" s="241"/>
      <c r="B2" s="241"/>
      <c r="C2" s="241"/>
      <c r="D2" s="241"/>
      <c r="E2" s="241"/>
      <c r="F2" s="241"/>
      <c r="G2" s="241"/>
      <c r="H2" s="241"/>
      <c r="I2" s="241"/>
    </row>
    <row r="3" spans="1:9" ht="15" thickBot="1" x14ac:dyDescent="0.4">
      <c r="A3" s="176" t="s">
        <v>151</v>
      </c>
      <c r="B3" s="197" t="s">
        <v>1343</v>
      </c>
      <c r="C3" s="198"/>
      <c r="D3" s="198"/>
      <c r="E3" s="198"/>
      <c r="F3" s="198"/>
      <c r="G3" s="198"/>
      <c r="H3" s="198"/>
      <c r="I3" s="199"/>
    </row>
    <row r="4" spans="1:9" ht="15" thickBot="1" x14ac:dyDescent="0.4">
      <c r="A4" s="206"/>
      <c r="B4" s="197" t="s">
        <v>896</v>
      </c>
      <c r="C4" s="198"/>
      <c r="D4" s="198"/>
      <c r="E4" s="199"/>
      <c r="F4" s="197" t="s">
        <v>1344</v>
      </c>
      <c r="G4" s="198"/>
      <c r="H4" s="198"/>
      <c r="I4" s="199"/>
    </row>
    <row r="5" spans="1:9" ht="15" thickBot="1" x14ac:dyDescent="0.4">
      <c r="A5" s="177"/>
      <c r="B5" s="75" t="s">
        <v>89</v>
      </c>
      <c r="C5" s="75" t="s">
        <v>90</v>
      </c>
      <c r="D5" s="75" t="s">
        <v>91</v>
      </c>
      <c r="E5" s="75" t="s">
        <v>92</v>
      </c>
      <c r="F5" s="75" t="s">
        <v>89</v>
      </c>
      <c r="G5" s="75" t="s">
        <v>90</v>
      </c>
      <c r="H5" s="75" t="s">
        <v>91</v>
      </c>
      <c r="I5" s="75" t="s">
        <v>92</v>
      </c>
    </row>
    <row r="6" spans="1:9" ht="15" thickBot="1" x14ac:dyDescent="0.4">
      <c r="A6" s="128" t="s">
        <v>140</v>
      </c>
      <c r="B6" s="74">
        <v>76.7</v>
      </c>
      <c r="C6" s="50">
        <v>2.4</v>
      </c>
      <c r="D6" s="50">
        <v>71.599999999999994</v>
      </c>
      <c r="E6" s="50">
        <v>81.099999999999994</v>
      </c>
      <c r="F6" s="74">
        <v>79.2</v>
      </c>
      <c r="G6" s="50">
        <v>1</v>
      </c>
      <c r="H6" s="50">
        <v>77.2</v>
      </c>
      <c r="I6" s="50">
        <v>81.099999999999994</v>
      </c>
    </row>
    <row r="7" spans="1:9" ht="15" thickBot="1" x14ac:dyDescent="0.4">
      <c r="A7" s="128" t="s">
        <v>141</v>
      </c>
      <c r="B7" s="74">
        <v>75</v>
      </c>
      <c r="C7" s="50">
        <v>2.2000000000000002</v>
      </c>
      <c r="D7" s="50">
        <v>70.400000000000006</v>
      </c>
      <c r="E7" s="50">
        <v>79.2</v>
      </c>
      <c r="F7" s="74">
        <v>80.2</v>
      </c>
      <c r="G7" s="50">
        <v>0.9</v>
      </c>
      <c r="H7" s="50">
        <v>78.3</v>
      </c>
      <c r="I7" s="50">
        <v>82</v>
      </c>
    </row>
    <row r="8" spans="1:9" ht="15" thickBot="1" x14ac:dyDescent="0.4">
      <c r="A8" s="128" t="s">
        <v>186</v>
      </c>
      <c r="B8" s="74">
        <v>52.2</v>
      </c>
      <c r="C8" s="50">
        <v>2.8</v>
      </c>
      <c r="D8" s="50">
        <v>46.7</v>
      </c>
      <c r="E8" s="50">
        <v>57.6</v>
      </c>
      <c r="F8" s="74">
        <v>54.9</v>
      </c>
      <c r="G8" s="50">
        <v>1.2</v>
      </c>
      <c r="H8" s="50">
        <v>52.6</v>
      </c>
      <c r="I8" s="50">
        <v>57.2</v>
      </c>
    </row>
    <row r="9" spans="1:9" ht="15" thickBot="1" x14ac:dyDescent="0.4">
      <c r="A9" s="128" t="s">
        <v>188</v>
      </c>
      <c r="B9" s="74">
        <v>40.700000000000003</v>
      </c>
      <c r="C9" s="50">
        <v>2.8</v>
      </c>
      <c r="D9" s="50">
        <v>35.4</v>
      </c>
      <c r="E9" s="50">
        <v>46.3</v>
      </c>
      <c r="F9" s="74">
        <v>32.1</v>
      </c>
      <c r="G9" s="50">
        <v>1.1000000000000001</v>
      </c>
      <c r="H9" s="50">
        <v>29.9</v>
      </c>
      <c r="I9" s="50">
        <v>34.299999999999997</v>
      </c>
    </row>
    <row r="10" spans="1:9" ht="15" thickBot="1" x14ac:dyDescent="0.4">
      <c r="A10" s="128" t="s">
        <v>242</v>
      </c>
      <c r="B10" s="74">
        <v>34.700000000000003</v>
      </c>
      <c r="C10" s="50">
        <v>2.7</v>
      </c>
      <c r="D10" s="50">
        <v>29.6</v>
      </c>
      <c r="E10" s="50">
        <v>40.1</v>
      </c>
      <c r="F10" s="74">
        <v>35.299999999999997</v>
      </c>
      <c r="G10" s="50">
        <v>1.2</v>
      </c>
      <c r="H10" s="50">
        <v>33.1</v>
      </c>
      <c r="I10" s="50">
        <v>37.6</v>
      </c>
    </row>
    <row r="11" spans="1:9" ht="15" thickBot="1" x14ac:dyDescent="0.4">
      <c r="A11" s="128" t="s">
        <v>189</v>
      </c>
      <c r="B11" s="74">
        <v>28.7</v>
      </c>
      <c r="C11" s="50">
        <v>2.7</v>
      </c>
      <c r="D11" s="50">
        <v>23.7</v>
      </c>
      <c r="E11" s="50">
        <v>34.299999999999997</v>
      </c>
      <c r="F11" s="74">
        <v>32.200000000000003</v>
      </c>
      <c r="G11" s="50">
        <v>1.1000000000000001</v>
      </c>
      <c r="H11" s="50">
        <v>30</v>
      </c>
      <c r="I11" s="50">
        <v>34.4</v>
      </c>
    </row>
    <row r="12" spans="1:9" ht="15" thickBot="1" x14ac:dyDescent="0.4">
      <c r="A12" s="128" t="s">
        <v>190</v>
      </c>
      <c r="B12" s="74">
        <v>28.5</v>
      </c>
      <c r="C12" s="50">
        <v>2.6</v>
      </c>
      <c r="D12" s="50">
        <v>23.8</v>
      </c>
      <c r="E12" s="50">
        <v>33.799999999999997</v>
      </c>
      <c r="F12" s="74">
        <v>24.4</v>
      </c>
      <c r="G12" s="50">
        <v>1</v>
      </c>
      <c r="H12" s="50">
        <v>22.4</v>
      </c>
      <c r="I12" s="50">
        <v>26.4</v>
      </c>
    </row>
    <row r="13" spans="1:9" ht="23.5" thickBot="1" x14ac:dyDescent="0.4">
      <c r="A13" s="128" t="s">
        <v>1345</v>
      </c>
      <c r="B13" s="74">
        <v>24.5</v>
      </c>
      <c r="C13" s="50">
        <v>2.5</v>
      </c>
      <c r="D13" s="50">
        <v>20</v>
      </c>
      <c r="E13" s="50">
        <v>29.7</v>
      </c>
      <c r="F13" s="74">
        <v>18.600000000000001</v>
      </c>
      <c r="G13" s="50">
        <v>0.9</v>
      </c>
      <c r="H13" s="50">
        <v>16.8</v>
      </c>
      <c r="I13" s="50">
        <v>20.5</v>
      </c>
    </row>
    <row r="14" spans="1:9" ht="15" thickBot="1" x14ac:dyDescent="0.4">
      <c r="A14" s="128" t="s">
        <v>193</v>
      </c>
      <c r="B14" s="74">
        <v>18</v>
      </c>
      <c r="C14" s="50">
        <v>2.1</v>
      </c>
      <c r="D14" s="50">
        <v>14.4</v>
      </c>
      <c r="E14" s="50">
        <v>22.4</v>
      </c>
      <c r="F14" s="74">
        <v>17.3</v>
      </c>
      <c r="G14" s="50">
        <v>1</v>
      </c>
      <c r="H14" s="50">
        <v>15.5</v>
      </c>
      <c r="I14" s="50">
        <v>19.3</v>
      </c>
    </row>
    <row r="15" spans="1:9" ht="23.5" thickBot="1" x14ac:dyDescent="0.4">
      <c r="A15" s="128" t="s">
        <v>384</v>
      </c>
      <c r="B15" s="74">
        <v>13.8</v>
      </c>
      <c r="C15" s="50">
        <v>2</v>
      </c>
      <c r="D15" s="50">
        <v>10.4</v>
      </c>
      <c r="E15" s="50">
        <v>18.100000000000001</v>
      </c>
      <c r="F15" s="74">
        <v>10.8</v>
      </c>
      <c r="G15" s="50">
        <v>0.7</v>
      </c>
      <c r="H15" s="50">
        <v>9.5</v>
      </c>
      <c r="I15" s="50">
        <v>12.4</v>
      </c>
    </row>
    <row r="16" spans="1:9" ht="15" thickBot="1" x14ac:dyDescent="0.4">
      <c r="A16" s="128" t="s">
        <v>191</v>
      </c>
      <c r="B16" s="74">
        <v>13.6</v>
      </c>
      <c r="C16" s="50">
        <v>2</v>
      </c>
      <c r="D16" s="50">
        <v>10</v>
      </c>
      <c r="E16" s="50">
        <v>18.100000000000001</v>
      </c>
      <c r="F16" s="74">
        <v>21.2</v>
      </c>
      <c r="G16" s="50">
        <v>1</v>
      </c>
      <c r="H16" s="50">
        <v>19.399999999999999</v>
      </c>
      <c r="I16" s="50">
        <v>23.2</v>
      </c>
    </row>
    <row r="17" spans="1:9" ht="15" thickBot="1" x14ac:dyDescent="0.4">
      <c r="A17" s="128" t="s">
        <v>200</v>
      </c>
      <c r="B17" s="74">
        <v>10.9</v>
      </c>
      <c r="C17" s="50">
        <v>1.8</v>
      </c>
      <c r="D17" s="50">
        <v>7.8</v>
      </c>
      <c r="E17" s="50">
        <v>15</v>
      </c>
      <c r="F17" s="74">
        <v>7.4</v>
      </c>
      <c r="G17" s="50">
        <v>0.6</v>
      </c>
      <c r="H17" s="50">
        <v>6.2</v>
      </c>
      <c r="I17" s="50">
        <v>8.6999999999999993</v>
      </c>
    </row>
    <row r="18" spans="1:9" ht="15" thickBot="1" x14ac:dyDescent="0.4">
      <c r="A18" s="128" t="s">
        <v>239</v>
      </c>
      <c r="B18" s="74">
        <v>10.4</v>
      </c>
      <c r="C18" s="50">
        <v>1.5</v>
      </c>
      <c r="D18" s="50">
        <v>7.8</v>
      </c>
      <c r="E18" s="50">
        <v>13.7</v>
      </c>
      <c r="F18" s="74">
        <v>15.2</v>
      </c>
      <c r="G18" s="50">
        <v>0.8</v>
      </c>
      <c r="H18" s="50">
        <v>13.6</v>
      </c>
      <c r="I18" s="50">
        <v>17</v>
      </c>
    </row>
    <row r="19" spans="1:9" ht="15" thickBot="1" x14ac:dyDescent="0.4">
      <c r="A19" s="128" t="s">
        <v>197</v>
      </c>
      <c r="B19" s="74">
        <v>9</v>
      </c>
      <c r="C19" s="50">
        <v>1.8</v>
      </c>
      <c r="D19" s="50">
        <v>6</v>
      </c>
      <c r="E19" s="50">
        <v>13.1</v>
      </c>
      <c r="F19" s="74">
        <v>9.6999999999999993</v>
      </c>
      <c r="G19" s="50">
        <v>0.7</v>
      </c>
      <c r="H19" s="50">
        <v>8.4</v>
      </c>
      <c r="I19" s="50">
        <v>11.2</v>
      </c>
    </row>
    <row r="20" spans="1:9" ht="15" thickBot="1" x14ac:dyDescent="0.4">
      <c r="A20" s="128" t="s">
        <v>203</v>
      </c>
      <c r="B20" s="74">
        <v>7.7</v>
      </c>
      <c r="C20" s="50">
        <v>1.4</v>
      </c>
      <c r="D20" s="50">
        <v>5.3</v>
      </c>
      <c r="E20" s="50">
        <v>10.9</v>
      </c>
      <c r="F20" s="74">
        <v>7</v>
      </c>
      <c r="G20" s="50">
        <v>0.6</v>
      </c>
      <c r="H20" s="50">
        <v>5.9</v>
      </c>
      <c r="I20" s="50">
        <v>8.1</v>
      </c>
    </row>
    <row r="21" spans="1:9" ht="23.5" thickBot="1" x14ac:dyDescent="0.4">
      <c r="A21" s="128" t="s">
        <v>311</v>
      </c>
      <c r="B21" s="74">
        <v>6.9</v>
      </c>
      <c r="C21" s="50">
        <v>1.8</v>
      </c>
      <c r="D21" s="50">
        <v>4.0999999999999996</v>
      </c>
      <c r="E21" s="50">
        <v>11.2</v>
      </c>
      <c r="F21" s="74">
        <v>6.1</v>
      </c>
      <c r="G21" s="50">
        <v>0.6</v>
      </c>
      <c r="H21" s="50">
        <v>5.0999999999999996</v>
      </c>
      <c r="I21" s="50">
        <v>7.4</v>
      </c>
    </row>
    <row r="22" spans="1:9" ht="15" thickBot="1" x14ac:dyDescent="0.4">
      <c r="A22" s="128" t="s">
        <v>198</v>
      </c>
      <c r="B22" s="74">
        <v>6.9</v>
      </c>
      <c r="C22" s="50">
        <v>1.6</v>
      </c>
      <c r="D22" s="50">
        <v>4.3</v>
      </c>
      <c r="E22" s="50">
        <v>10.9</v>
      </c>
      <c r="F22" s="74">
        <v>8.9</v>
      </c>
      <c r="G22" s="50">
        <v>0.6</v>
      </c>
      <c r="H22" s="50">
        <v>7.7</v>
      </c>
      <c r="I22" s="50">
        <v>10.3</v>
      </c>
    </row>
    <row r="23" spans="1:9" ht="23.5" thickBot="1" x14ac:dyDescent="0.4">
      <c r="A23" s="128" t="s">
        <v>291</v>
      </c>
      <c r="B23" s="74">
        <v>6.8</v>
      </c>
      <c r="C23" s="50">
        <v>1.5</v>
      </c>
      <c r="D23" s="50">
        <v>4.4000000000000004</v>
      </c>
      <c r="E23" s="50">
        <v>10.5</v>
      </c>
      <c r="F23" s="74">
        <v>3.8</v>
      </c>
      <c r="G23" s="50">
        <v>0.5</v>
      </c>
      <c r="H23" s="50">
        <v>2.9</v>
      </c>
      <c r="I23" s="50">
        <v>4.8</v>
      </c>
    </row>
    <row r="24" spans="1:9" ht="15" thickBot="1" x14ac:dyDescent="0.4">
      <c r="A24" s="128" t="s">
        <v>201</v>
      </c>
      <c r="B24" s="74">
        <v>6.8</v>
      </c>
      <c r="C24" s="50">
        <v>1.6</v>
      </c>
      <c r="D24" s="50">
        <v>4.3</v>
      </c>
      <c r="E24" s="50">
        <v>10.7</v>
      </c>
      <c r="F24" s="74">
        <v>7.8</v>
      </c>
      <c r="G24" s="50">
        <v>0.6</v>
      </c>
      <c r="H24" s="50">
        <v>6.6</v>
      </c>
      <c r="I24" s="50">
        <v>9.1</v>
      </c>
    </row>
    <row r="25" spans="1:9" ht="15" thickBot="1" x14ac:dyDescent="0.4">
      <c r="A25" s="128" t="s">
        <v>196</v>
      </c>
      <c r="B25" s="74">
        <v>6.4</v>
      </c>
      <c r="C25" s="50">
        <v>1.2</v>
      </c>
      <c r="D25" s="50">
        <v>4.4000000000000004</v>
      </c>
      <c r="E25" s="50">
        <v>9.1</v>
      </c>
      <c r="F25" s="74">
        <v>10.9</v>
      </c>
      <c r="G25" s="50">
        <v>0.7</v>
      </c>
      <c r="H25" s="50">
        <v>9.6</v>
      </c>
      <c r="I25" s="50">
        <v>12.4</v>
      </c>
    </row>
    <row r="26" spans="1:9" x14ac:dyDescent="0.35">
      <c r="A26" s="174" t="s">
        <v>143</v>
      </c>
      <c r="B26" s="174"/>
      <c r="C26" s="174"/>
      <c r="D26" s="174"/>
      <c r="E26" s="174"/>
      <c r="F26" s="174"/>
      <c r="G26" s="174"/>
      <c r="H26" s="174"/>
      <c r="I26" s="174"/>
    </row>
    <row r="27" spans="1:9" x14ac:dyDescent="0.35">
      <c r="A27" s="191"/>
      <c r="B27" s="191"/>
      <c r="C27" s="191"/>
      <c r="D27" s="191"/>
      <c r="E27" s="191"/>
      <c r="F27" s="191"/>
      <c r="G27" s="191"/>
      <c r="H27" s="191"/>
      <c r="I27" s="191"/>
    </row>
  </sheetData>
  <mergeCells count="6">
    <mergeCell ref="A26:I27"/>
    <mergeCell ref="A1:I2"/>
    <mergeCell ref="A3:A5"/>
    <mergeCell ref="B3:I3"/>
    <mergeCell ref="B4:E4"/>
    <mergeCell ref="F4:I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I2"/>
    </sheetView>
  </sheetViews>
  <sheetFormatPr defaultColWidth="11.453125" defaultRowHeight="14.5" x14ac:dyDescent="0.35"/>
  <cols>
    <col min="1" max="1" width="33.453125" customWidth="1"/>
  </cols>
  <sheetData>
    <row r="1" spans="1:9" x14ac:dyDescent="0.35">
      <c r="A1" s="173" t="s">
        <v>1354</v>
      </c>
      <c r="B1" s="173"/>
      <c r="C1" s="173"/>
      <c r="D1" s="173"/>
      <c r="E1" s="173"/>
      <c r="F1" s="173"/>
      <c r="G1" s="173"/>
      <c r="H1" s="173"/>
      <c r="I1" s="173"/>
    </row>
    <row r="2" spans="1:9" ht="15" thickBot="1" x14ac:dyDescent="0.4">
      <c r="A2" s="173"/>
      <c r="B2" s="173"/>
      <c r="C2" s="173"/>
      <c r="D2" s="173"/>
      <c r="E2" s="173"/>
      <c r="F2" s="173"/>
      <c r="G2" s="173"/>
      <c r="H2" s="173"/>
      <c r="I2" s="173"/>
    </row>
    <row r="3" spans="1:9" ht="15" thickBot="1" x14ac:dyDescent="0.4">
      <c r="A3" s="242" t="s">
        <v>151</v>
      </c>
      <c r="B3" s="248" t="s">
        <v>1343</v>
      </c>
      <c r="C3" s="249"/>
      <c r="D3" s="249"/>
      <c r="E3" s="249"/>
      <c r="F3" s="249"/>
      <c r="G3" s="249"/>
      <c r="H3" s="249"/>
      <c r="I3" s="250"/>
    </row>
    <row r="4" spans="1:9" ht="15" thickBot="1" x14ac:dyDescent="0.4">
      <c r="A4" s="299"/>
      <c r="B4" s="197" t="s">
        <v>896</v>
      </c>
      <c r="C4" s="198"/>
      <c r="D4" s="198"/>
      <c r="E4" s="199"/>
      <c r="F4" s="197" t="s">
        <v>897</v>
      </c>
      <c r="G4" s="198"/>
      <c r="H4" s="198"/>
      <c r="I4" s="199"/>
    </row>
    <row r="5" spans="1:9" ht="15" thickBot="1" x14ac:dyDescent="0.4">
      <c r="A5" s="243"/>
      <c r="B5" s="126" t="s">
        <v>89</v>
      </c>
      <c r="C5" s="126" t="s">
        <v>90</v>
      </c>
      <c r="D5" s="126" t="s">
        <v>91</v>
      </c>
      <c r="E5" s="126" t="s">
        <v>92</v>
      </c>
      <c r="F5" s="126" t="s">
        <v>89</v>
      </c>
      <c r="G5" s="126" t="s">
        <v>90</v>
      </c>
      <c r="H5" s="126" t="s">
        <v>91</v>
      </c>
      <c r="I5" s="126" t="s">
        <v>92</v>
      </c>
    </row>
    <row r="6" spans="1:9" ht="23.5" thickBot="1" x14ac:dyDescent="0.4">
      <c r="A6" s="128" t="s">
        <v>1161</v>
      </c>
      <c r="B6" s="74">
        <v>6.9</v>
      </c>
      <c r="C6" s="50">
        <v>1.3</v>
      </c>
      <c r="D6" s="50">
        <v>4.7</v>
      </c>
      <c r="E6" s="50">
        <v>9.8000000000000007</v>
      </c>
      <c r="F6" s="74">
        <v>7.3</v>
      </c>
      <c r="G6" s="50">
        <v>0.6</v>
      </c>
      <c r="H6" s="50">
        <v>6.2</v>
      </c>
      <c r="I6" s="50">
        <v>8.6</v>
      </c>
    </row>
    <row r="7" spans="1:9" ht="15" thickBot="1" x14ac:dyDescent="0.4">
      <c r="A7" s="57" t="s">
        <v>1114</v>
      </c>
      <c r="B7" s="74">
        <v>6.4</v>
      </c>
      <c r="C7" s="50">
        <v>1.5</v>
      </c>
      <c r="D7" s="50">
        <v>4</v>
      </c>
      <c r="E7" s="50">
        <v>10.199999999999999</v>
      </c>
      <c r="F7" s="74">
        <v>7.1</v>
      </c>
      <c r="G7" s="50">
        <v>0.7</v>
      </c>
      <c r="H7" s="50">
        <v>5.9</v>
      </c>
      <c r="I7" s="50">
        <v>8.5</v>
      </c>
    </row>
    <row r="8" spans="1:9" ht="15" thickBot="1" x14ac:dyDescent="0.4">
      <c r="A8" s="57" t="s">
        <v>1118</v>
      </c>
      <c r="B8" s="74">
        <v>6.6</v>
      </c>
      <c r="C8" s="50">
        <v>1.5</v>
      </c>
      <c r="D8" s="50">
        <v>4.2</v>
      </c>
      <c r="E8" s="50">
        <v>10.199999999999999</v>
      </c>
      <c r="F8" s="74">
        <v>3.8</v>
      </c>
      <c r="G8" s="50">
        <v>0.4</v>
      </c>
      <c r="H8" s="50">
        <v>3.2</v>
      </c>
      <c r="I8" s="50">
        <v>4.5999999999999996</v>
      </c>
    </row>
    <row r="9" spans="1:9" ht="15" thickBot="1" x14ac:dyDescent="0.4">
      <c r="A9" s="57" t="s">
        <v>1112</v>
      </c>
      <c r="B9" s="74">
        <v>10.5</v>
      </c>
      <c r="C9" s="50">
        <v>1.7</v>
      </c>
      <c r="D9" s="50">
        <v>7.6</v>
      </c>
      <c r="E9" s="50">
        <v>14.5</v>
      </c>
      <c r="F9" s="74">
        <v>8.3000000000000007</v>
      </c>
      <c r="G9" s="50">
        <v>0.6</v>
      </c>
      <c r="H9" s="50">
        <v>7.2</v>
      </c>
      <c r="I9" s="50">
        <v>9.6999999999999993</v>
      </c>
    </row>
    <row r="10" spans="1:9" ht="15" thickBot="1" x14ac:dyDescent="0.4">
      <c r="A10" s="57" t="s">
        <v>1126</v>
      </c>
      <c r="B10" s="74">
        <v>0.8</v>
      </c>
      <c r="C10" s="50">
        <v>0.6</v>
      </c>
      <c r="D10" s="50">
        <v>0.2</v>
      </c>
      <c r="E10" s="50">
        <v>3.4</v>
      </c>
      <c r="F10" s="74">
        <v>0.9</v>
      </c>
      <c r="G10" s="50">
        <v>0.2</v>
      </c>
      <c r="H10" s="50">
        <v>0.5</v>
      </c>
      <c r="I10" s="50">
        <v>1.5</v>
      </c>
    </row>
    <row r="11" spans="1:9" ht="15" thickBot="1" x14ac:dyDescent="0.4">
      <c r="A11" s="57" t="s">
        <v>1120</v>
      </c>
      <c r="B11" s="74">
        <v>3.3</v>
      </c>
      <c r="C11" s="50">
        <v>1.2</v>
      </c>
      <c r="D11" s="50">
        <v>1.7</v>
      </c>
      <c r="E11" s="50">
        <v>6.6</v>
      </c>
      <c r="F11" s="74">
        <v>2.5</v>
      </c>
      <c r="G11" s="50">
        <v>0.4</v>
      </c>
      <c r="H11" s="50">
        <v>1.9</v>
      </c>
      <c r="I11" s="50">
        <v>3.3</v>
      </c>
    </row>
    <row r="12" spans="1:9" ht="15" thickBot="1" x14ac:dyDescent="0.4">
      <c r="A12" s="57" t="s">
        <v>1125</v>
      </c>
      <c r="B12" s="74">
        <v>1.5</v>
      </c>
      <c r="C12" s="50">
        <v>0.9</v>
      </c>
      <c r="D12" s="50">
        <v>0.5</v>
      </c>
      <c r="E12" s="50">
        <v>4.5999999999999996</v>
      </c>
      <c r="F12" s="74">
        <v>0.9</v>
      </c>
      <c r="G12" s="50">
        <v>0.2</v>
      </c>
      <c r="H12" s="50">
        <v>0.7</v>
      </c>
      <c r="I12" s="50">
        <v>1.4</v>
      </c>
    </row>
    <row r="13" spans="1:9" ht="15" thickBot="1" x14ac:dyDescent="0.4">
      <c r="A13" s="57" t="s">
        <v>1169</v>
      </c>
      <c r="B13" s="74">
        <v>0.2</v>
      </c>
      <c r="C13" s="50">
        <v>0.2</v>
      </c>
      <c r="D13" s="50">
        <v>0</v>
      </c>
      <c r="E13" s="50">
        <v>1.4</v>
      </c>
      <c r="F13" s="74">
        <v>0.2</v>
      </c>
      <c r="G13" s="50">
        <v>0.1</v>
      </c>
      <c r="H13" s="50">
        <v>0.1</v>
      </c>
      <c r="I13" s="50">
        <v>0.4</v>
      </c>
    </row>
    <row r="14" spans="1:9" ht="15" thickBot="1" x14ac:dyDescent="0.4">
      <c r="A14" s="57" t="s">
        <v>1121</v>
      </c>
      <c r="B14" s="74">
        <v>2.1</v>
      </c>
      <c r="C14" s="50">
        <v>0.6</v>
      </c>
      <c r="D14" s="50">
        <v>1.2</v>
      </c>
      <c r="E14" s="50">
        <v>3.7</v>
      </c>
      <c r="F14" s="74">
        <v>2.1</v>
      </c>
      <c r="G14" s="50">
        <v>0.3</v>
      </c>
      <c r="H14" s="50">
        <v>1.7</v>
      </c>
      <c r="I14" s="50">
        <v>2.8</v>
      </c>
    </row>
    <row r="15" spans="1:9" ht="15" thickBot="1" x14ac:dyDescent="0.4">
      <c r="A15" s="57" t="s">
        <v>1123</v>
      </c>
      <c r="B15" s="74">
        <v>1.3</v>
      </c>
      <c r="C15" s="50">
        <v>0.6</v>
      </c>
      <c r="D15" s="50">
        <v>0.5</v>
      </c>
      <c r="E15" s="50">
        <v>3.4</v>
      </c>
      <c r="F15" s="74">
        <v>1.3</v>
      </c>
      <c r="G15" s="50">
        <v>0.3</v>
      </c>
      <c r="H15" s="50">
        <v>0.8</v>
      </c>
      <c r="I15" s="50">
        <v>2.1</v>
      </c>
    </row>
    <row r="16" spans="1:9" ht="15" thickBot="1" x14ac:dyDescent="0.4">
      <c r="A16" s="57" t="s">
        <v>1131</v>
      </c>
      <c r="B16" s="74">
        <v>0.2</v>
      </c>
      <c r="C16" s="50">
        <v>0.1</v>
      </c>
      <c r="D16" s="50">
        <v>0.1</v>
      </c>
      <c r="E16" s="50">
        <v>0.5</v>
      </c>
      <c r="F16" s="74">
        <v>0.3</v>
      </c>
      <c r="G16" s="50">
        <v>0.1</v>
      </c>
      <c r="H16" s="50">
        <v>0.2</v>
      </c>
      <c r="I16" s="50">
        <v>0.5</v>
      </c>
    </row>
    <row r="17" spans="1:9" ht="15" thickBot="1" x14ac:dyDescent="0.4">
      <c r="A17" s="57" t="s">
        <v>1129</v>
      </c>
      <c r="B17" s="74">
        <v>1</v>
      </c>
      <c r="C17" s="50">
        <v>0.5</v>
      </c>
      <c r="D17" s="50">
        <v>0.4</v>
      </c>
      <c r="E17" s="50">
        <v>2.6</v>
      </c>
      <c r="F17" s="74">
        <v>0.4</v>
      </c>
      <c r="G17" s="50">
        <v>0.1</v>
      </c>
      <c r="H17" s="50">
        <v>0.2</v>
      </c>
      <c r="I17" s="50">
        <v>0.6</v>
      </c>
    </row>
    <row r="18" spans="1:9" ht="15" thickBot="1" x14ac:dyDescent="0.4">
      <c r="A18" s="57" t="s">
        <v>1122</v>
      </c>
      <c r="B18" s="74">
        <v>1.4</v>
      </c>
      <c r="C18" s="50">
        <v>0.5</v>
      </c>
      <c r="D18" s="50">
        <v>0.7</v>
      </c>
      <c r="E18" s="50">
        <v>2.7</v>
      </c>
      <c r="F18" s="74">
        <v>1.6</v>
      </c>
      <c r="G18" s="50">
        <v>0.3</v>
      </c>
      <c r="H18" s="50">
        <v>1.1000000000000001</v>
      </c>
      <c r="I18" s="50">
        <v>2.2999999999999998</v>
      </c>
    </row>
    <row r="19" spans="1:9" ht="15" thickBot="1" x14ac:dyDescent="0.4">
      <c r="A19" s="57" t="s">
        <v>1128</v>
      </c>
      <c r="B19" s="74">
        <v>0.6</v>
      </c>
      <c r="C19" s="50">
        <v>0.6</v>
      </c>
      <c r="D19" s="50">
        <v>0.1</v>
      </c>
      <c r="E19" s="50">
        <v>3.6</v>
      </c>
      <c r="F19" s="74">
        <v>0.6</v>
      </c>
      <c r="G19" s="50">
        <v>0.2</v>
      </c>
      <c r="H19" s="50">
        <v>0.4</v>
      </c>
      <c r="I19" s="50">
        <v>1.1000000000000001</v>
      </c>
    </row>
    <row r="20" spans="1:9" ht="15" thickBot="1" x14ac:dyDescent="0.4">
      <c r="A20" s="57" t="s">
        <v>1116</v>
      </c>
      <c r="B20" s="74">
        <v>4.3</v>
      </c>
      <c r="C20" s="50">
        <v>1.5</v>
      </c>
      <c r="D20" s="50">
        <v>2.1</v>
      </c>
      <c r="E20" s="50">
        <v>8.4</v>
      </c>
      <c r="F20" s="74">
        <v>4.9000000000000004</v>
      </c>
      <c r="G20" s="50">
        <v>0.5</v>
      </c>
      <c r="H20" s="50">
        <v>4</v>
      </c>
      <c r="I20" s="50">
        <v>6</v>
      </c>
    </row>
    <row r="21" spans="1:9" ht="15" thickBot="1" x14ac:dyDescent="0.4">
      <c r="A21" s="57" t="s">
        <v>1352</v>
      </c>
      <c r="B21" s="74">
        <v>5.6</v>
      </c>
      <c r="C21" s="50">
        <v>1.5</v>
      </c>
      <c r="D21" s="50">
        <v>3.3</v>
      </c>
      <c r="E21" s="50">
        <v>9.3000000000000007</v>
      </c>
      <c r="F21" s="74">
        <v>6.6</v>
      </c>
      <c r="G21" s="50">
        <v>0.6</v>
      </c>
      <c r="H21" s="50">
        <v>5.5</v>
      </c>
      <c r="I21" s="50">
        <v>7.9</v>
      </c>
    </row>
    <row r="22" spans="1:9" ht="15" thickBot="1" x14ac:dyDescent="0.4">
      <c r="A22" s="57" t="s">
        <v>1353</v>
      </c>
      <c r="B22" s="74">
        <v>3.4</v>
      </c>
      <c r="C22" s="50">
        <v>1.1000000000000001</v>
      </c>
      <c r="D22" s="50">
        <v>1.8</v>
      </c>
      <c r="E22" s="50">
        <v>6.3</v>
      </c>
      <c r="F22" s="74">
        <v>4.5999999999999996</v>
      </c>
      <c r="G22" s="50">
        <v>0.6</v>
      </c>
      <c r="H22" s="50">
        <v>3.5</v>
      </c>
      <c r="I22" s="50">
        <v>5.9</v>
      </c>
    </row>
    <row r="23" spans="1:9" ht="15" thickBot="1" x14ac:dyDescent="0.4">
      <c r="A23" s="57" t="s">
        <v>1170</v>
      </c>
      <c r="B23" s="74">
        <v>1.3</v>
      </c>
      <c r="C23" s="50">
        <v>0.4</v>
      </c>
      <c r="D23" s="50">
        <v>0.7</v>
      </c>
      <c r="E23" s="50">
        <v>2.5</v>
      </c>
      <c r="F23" s="74">
        <v>1.2</v>
      </c>
      <c r="G23" s="50">
        <v>0.2</v>
      </c>
      <c r="H23" s="50">
        <v>0.9</v>
      </c>
      <c r="I23" s="50">
        <v>1.8</v>
      </c>
    </row>
    <row r="24" spans="1:9" ht="15" thickBot="1" x14ac:dyDescent="0.4">
      <c r="A24" s="57" t="s">
        <v>1130</v>
      </c>
      <c r="B24" s="74">
        <v>0.1</v>
      </c>
      <c r="C24" s="50">
        <v>0.1</v>
      </c>
      <c r="D24" s="50">
        <v>0</v>
      </c>
      <c r="E24" s="50">
        <v>0.6</v>
      </c>
      <c r="F24" s="74">
        <v>0.4</v>
      </c>
      <c r="G24" s="50">
        <v>0.1</v>
      </c>
      <c r="H24" s="50">
        <v>0.2</v>
      </c>
      <c r="I24" s="50">
        <v>0.6</v>
      </c>
    </row>
    <row r="25" spans="1:9" ht="15" thickBot="1" x14ac:dyDescent="0.4">
      <c r="A25" s="57" t="s">
        <v>1119</v>
      </c>
      <c r="B25" s="74">
        <v>5.6</v>
      </c>
      <c r="C25" s="50">
        <v>1.6</v>
      </c>
      <c r="D25" s="50">
        <v>3.2</v>
      </c>
      <c r="E25" s="50">
        <v>9.6999999999999993</v>
      </c>
      <c r="F25" s="74">
        <v>3.8</v>
      </c>
      <c r="G25" s="50">
        <v>0.5</v>
      </c>
      <c r="H25" s="50">
        <v>2.8</v>
      </c>
      <c r="I25" s="50">
        <v>5</v>
      </c>
    </row>
    <row r="26" spans="1:9" ht="15" thickBot="1" x14ac:dyDescent="0.4">
      <c r="A26" s="57" t="s">
        <v>1111</v>
      </c>
      <c r="B26" s="74">
        <v>52.8</v>
      </c>
      <c r="C26" s="50">
        <v>2.8</v>
      </c>
      <c r="D26" s="50">
        <v>47.2</v>
      </c>
      <c r="E26" s="50">
        <v>58.2</v>
      </c>
      <c r="F26" s="74">
        <v>55.3</v>
      </c>
      <c r="G26" s="50">
        <v>1.2</v>
      </c>
      <c r="H26" s="50">
        <v>53</v>
      </c>
      <c r="I26" s="50">
        <v>57.6</v>
      </c>
    </row>
    <row r="27" spans="1:9" ht="15" thickBot="1" x14ac:dyDescent="0.4">
      <c r="A27" s="57" t="s">
        <v>1127</v>
      </c>
      <c r="B27" s="74">
        <v>0.5</v>
      </c>
      <c r="C27" s="50">
        <v>0.2</v>
      </c>
      <c r="D27" s="50">
        <v>0.2</v>
      </c>
      <c r="E27" s="50">
        <v>1.2</v>
      </c>
      <c r="F27" s="74">
        <v>0.7</v>
      </c>
      <c r="G27" s="50">
        <v>0.1</v>
      </c>
      <c r="H27" s="50">
        <v>0.5</v>
      </c>
      <c r="I27" s="50">
        <v>1</v>
      </c>
    </row>
    <row r="28" spans="1:9" x14ac:dyDescent="0.35">
      <c r="A28" s="174" t="s">
        <v>1326</v>
      </c>
      <c r="B28" s="174"/>
      <c r="C28" s="174"/>
      <c r="D28" s="174"/>
      <c r="E28" s="174"/>
      <c r="F28" s="174"/>
      <c r="G28" s="174"/>
      <c r="H28" s="174"/>
      <c r="I28" s="174"/>
    </row>
    <row r="29" spans="1:9" x14ac:dyDescent="0.35">
      <c r="A29" s="175"/>
      <c r="B29" s="175"/>
      <c r="C29" s="175"/>
      <c r="D29" s="175"/>
      <c r="E29" s="175"/>
      <c r="F29" s="175"/>
      <c r="G29" s="175"/>
      <c r="H29" s="175"/>
      <c r="I29" s="175"/>
    </row>
  </sheetData>
  <mergeCells count="6">
    <mergeCell ref="A1:I2"/>
    <mergeCell ref="A28:I29"/>
    <mergeCell ref="A3:A5"/>
    <mergeCell ref="B3:I3"/>
    <mergeCell ref="B4:E4"/>
    <mergeCell ref="F4:I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L5" sqref="L5"/>
    </sheetView>
  </sheetViews>
  <sheetFormatPr defaultColWidth="11.453125" defaultRowHeight="14.5" x14ac:dyDescent="0.35"/>
  <cols>
    <col min="1" max="1" width="38.26953125" customWidth="1"/>
  </cols>
  <sheetData>
    <row r="1" spans="1:9" x14ac:dyDescent="0.35">
      <c r="A1" s="173" t="s">
        <v>1356</v>
      </c>
      <c r="B1" s="173"/>
      <c r="C1" s="173"/>
      <c r="D1" s="173"/>
      <c r="E1" s="173"/>
      <c r="F1" s="173"/>
      <c r="G1" s="173"/>
      <c r="H1" s="173"/>
      <c r="I1" s="173"/>
    </row>
    <row r="2" spans="1:9" ht="15" thickBot="1" x14ac:dyDescent="0.4">
      <c r="A2" s="173"/>
      <c r="B2" s="173"/>
      <c r="C2" s="173"/>
      <c r="D2" s="173"/>
      <c r="E2" s="173"/>
      <c r="F2" s="173"/>
      <c r="G2" s="173"/>
      <c r="H2" s="173"/>
      <c r="I2" s="173"/>
    </row>
    <row r="3" spans="1:9" ht="15" thickBot="1" x14ac:dyDescent="0.4">
      <c r="A3" s="176" t="s">
        <v>151</v>
      </c>
      <c r="B3" s="197" t="s">
        <v>1343</v>
      </c>
      <c r="C3" s="198"/>
      <c r="D3" s="198"/>
      <c r="E3" s="198"/>
      <c r="F3" s="198"/>
      <c r="G3" s="198"/>
      <c r="H3" s="198"/>
      <c r="I3" s="199"/>
    </row>
    <row r="4" spans="1:9" ht="15" thickBot="1" x14ac:dyDescent="0.4">
      <c r="A4" s="206"/>
      <c r="B4" s="197" t="s">
        <v>896</v>
      </c>
      <c r="C4" s="198"/>
      <c r="D4" s="198"/>
      <c r="E4" s="199"/>
      <c r="F4" s="197" t="s">
        <v>897</v>
      </c>
      <c r="G4" s="198"/>
      <c r="H4" s="198"/>
      <c r="I4" s="199"/>
    </row>
    <row r="5" spans="1:9" ht="15" thickBot="1" x14ac:dyDescent="0.4">
      <c r="A5" s="177"/>
      <c r="B5" s="126" t="s">
        <v>89</v>
      </c>
      <c r="C5" s="126" t="s">
        <v>90</v>
      </c>
      <c r="D5" s="126" t="s">
        <v>91</v>
      </c>
      <c r="E5" s="126" t="s">
        <v>92</v>
      </c>
      <c r="F5" s="126" t="s">
        <v>89</v>
      </c>
      <c r="G5" s="126" t="s">
        <v>90</v>
      </c>
      <c r="H5" s="126" t="s">
        <v>91</v>
      </c>
      <c r="I5" s="126" t="s">
        <v>92</v>
      </c>
    </row>
    <row r="6" spans="1:9" ht="15" thickBot="1" x14ac:dyDescent="0.4">
      <c r="A6" s="128" t="s">
        <v>1136</v>
      </c>
      <c r="B6" s="74">
        <v>31.5</v>
      </c>
      <c r="C6" s="50">
        <v>2.7</v>
      </c>
      <c r="D6" s="50">
        <v>26.5</v>
      </c>
      <c r="E6" s="50">
        <v>37</v>
      </c>
      <c r="F6" s="74">
        <v>30.5</v>
      </c>
      <c r="G6" s="50">
        <v>1.1000000000000001</v>
      </c>
      <c r="H6" s="50">
        <v>28.4</v>
      </c>
      <c r="I6" s="50">
        <v>32.700000000000003</v>
      </c>
    </row>
    <row r="7" spans="1:9" ht="15" thickBot="1" x14ac:dyDescent="0.4">
      <c r="A7" s="128" t="s">
        <v>1137</v>
      </c>
      <c r="B7" s="74">
        <v>1</v>
      </c>
      <c r="C7" s="50">
        <v>0.5</v>
      </c>
      <c r="D7" s="50">
        <v>0.4</v>
      </c>
      <c r="E7" s="50">
        <v>2.9</v>
      </c>
      <c r="F7" s="74">
        <v>1</v>
      </c>
      <c r="G7" s="50">
        <v>0.2</v>
      </c>
      <c r="H7" s="50">
        <v>0.7</v>
      </c>
      <c r="I7" s="50">
        <v>1.5</v>
      </c>
    </row>
    <row r="8" spans="1:9" ht="15" thickBot="1" x14ac:dyDescent="0.4">
      <c r="A8" s="128" t="s">
        <v>1138</v>
      </c>
      <c r="B8" s="74">
        <v>0.6</v>
      </c>
      <c r="C8" s="50">
        <v>0.3</v>
      </c>
      <c r="D8" s="50">
        <v>0.2</v>
      </c>
      <c r="E8" s="50">
        <v>1.6</v>
      </c>
      <c r="F8" s="74">
        <v>0.8</v>
      </c>
      <c r="G8" s="50">
        <v>0.2</v>
      </c>
      <c r="H8" s="50">
        <v>0.5</v>
      </c>
      <c r="I8" s="50">
        <v>1.3</v>
      </c>
    </row>
    <row r="9" spans="1:9" ht="15" thickBot="1" x14ac:dyDescent="0.4">
      <c r="A9" s="128" t="s">
        <v>1139</v>
      </c>
      <c r="B9" s="74">
        <v>27</v>
      </c>
      <c r="C9" s="50">
        <v>2.6</v>
      </c>
      <c r="D9" s="50">
        <v>22.2</v>
      </c>
      <c r="E9" s="50">
        <v>32.299999999999997</v>
      </c>
      <c r="F9" s="74">
        <v>27.6</v>
      </c>
      <c r="G9" s="50">
        <v>1.1000000000000001</v>
      </c>
      <c r="H9" s="50">
        <v>25.6</v>
      </c>
      <c r="I9" s="50">
        <v>29.7</v>
      </c>
    </row>
    <row r="10" spans="1:9" ht="15" thickBot="1" x14ac:dyDescent="0.4">
      <c r="A10" s="128" t="s">
        <v>1140</v>
      </c>
      <c r="B10" s="74">
        <v>7.3</v>
      </c>
      <c r="C10" s="50">
        <v>1.7</v>
      </c>
      <c r="D10" s="50">
        <v>4.5999999999999996</v>
      </c>
      <c r="E10" s="50">
        <v>11.4</v>
      </c>
      <c r="F10" s="74">
        <v>8.3000000000000007</v>
      </c>
      <c r="G10" s="50">
        <v>0.7</v>
      </c>
      <c r="H10" s="50">
        <v>6.9</v>
      </c>
      <c r="I10" s="50">
        <v>9.9</v>
      </c>
    </row>
    <row r="11" spans="1:9" ht="15" thickBot="1" x14ac:dyDescent="0.4">
      <c r="A11" s="128" t="s">
        <v>1141</v>
      </c>
      <c r="B11" s="74">
        <v>1.5</v>
      </c>
      <c r="C11" s="50">
        <v>0.5</v>
      </c>
      <c r="D11" s="50">
        <v>0.8</v>
      </c>
      <c r="E11" s="50">
        <v>2.9</v>
      </c>
      <c r="F11" s="74">
        <v>2.9</v>
      </c>
      <c r="G11" s="50">
        <v>0.5</v>
      </c>
      <c r="H11" s="50">
        <v>2.1</v>
      </c>
      <c r="I11" s="50">
        <v>4</v>
      </c>
    </row>
    <row r="12" spans="1:9" ht="15" thickBot="1" x14ac:dyDescent="0.4">
      <c r="A12" s="128" t="s">
        <v>1142</v>
      </c>
      <c r="B12" s="74">
        <v>4.9000000000000004</v>
      </c>
      <c r="C12" s="50">
        <v>1</v>
      </c>
      <c r="D12" s="50">
        <v>3.2</v>
      </c>
      <c r="E12" s="50">
        <v>7.4</v>
      </c>
      <c r="F12" s="74">
        <v>6.4</v>
      </c>
      <c r="G12" s="50">
        <v>0.5</v>
      </c>
      <c r="H12" s="50">
        <v>5.5</v>
      </c>
      <c r="I12" s="50">
        <v>7.6</v>
      </c>
    </row>
    <row r="13" spans="1:9" ht="15" thickBot="1" x14ac:dyDescent="0.4">
      <c r="A13" s="128" t="s">
        <v>1143</v>
      </c>
      <c r="B13" s="74">
        <v>2.8</v>
      </c>
      <c r="C13" s="50">
        <v>1</v>
      </c>
      <c r="D13" s="50">
        <v>1.4</v>
      </c>
      <c r="E13" s="50">
        <v>5.7</v>
      </c>
      <c r="F13" s="74">
        <v>5.4</v>
      </c>
      <c r="G13" s="50">
        <v>0.5</v>
      </c>
      <c r="H13" s="50">
        <v>4.5999999999999996</v>
      </c>
      <c r="I13" s="50">
        <v>6.4</v>
      </c>
    </row>
    <row r="14" spans="1:9" ht="15" thickBot="1" x14ac:dyDescent="0.4">
      <c r="A14" s="128" t="s">
        <v>1144</v>
      </c>
      <c r="B14" s="74">
        <v>22.3</v>
      </c>
      <c r="C14" s="50">
        <v>2.2999999999999998</v>
      </c>
      <c r="D14" s="50">
        <v>18.2</v>
      </c>
      <c r="E14" s="50">
        <v>27</v>
      </c>
      <c r="F14" s="74">
        <v>27.4</v>
      </c>
      <c r="G14" s="50">
        <v>1.1000000000000001</v>
      </c>
      <c r="H14" s="50">
        <v>25.4</v>
      </c>
      <c r="I14" s="50">
        <v>29.6</v>
      </c>
    </row>
    <row r="15" spans="1:9" ht="15" thickBot="1" x14ac:dyDescent="0.4">
      <c r="A15" s="128" t="s">
        <v>1145</v>
      </c>
      <c r="B15" s="74">
        <v>2.1</v>
      </c>
      <c r="C15" s="50">
        <v>0.8</v>
      </c>
      <c r="D15" s="50">
        <v>1</v>
      </c>
      <c r="E15" s="50">
        <v>4.4000000000000004</v>
      </c>
      <c r="F15" s="74">
        <v>1.6</v>
      </c>
      <c r="G15" s="50">
        <v>0.3</v>
      </c>
      <c r="H15" s="50">
        <v>1.2</v>
      </c>
      <c r="I15" s="50">
        <v>2.2999999999999998</v>
      </c>
    </row>
    <row r="16" spans="1:9" ht="15" thickBot="1" x14ac:dyDescent="0.4">
      <c r="A16" s="128" t="s">
        <v>1146</v>
      </c>
      <c r="B16" s="74">
        <v>2.2999999999999998</v>
      </c>
      <c r="C16" s="50">
        <v>0.6</v>
      </c>
      <c r="D16" s="50">
        <v>1.3</v>
      </c>
      <c r="E16" s="50">
        <v>3.8</v>
      </c>
      <c r="F16" s="74">
        <v>3.3</v>
      </c>
      <c r="G16" s="50">
        <v>0.4</v>
      </c>
      <c r="H16" s="50">
        <v>2.5</v>
      </c>
      <c r="I16" s="50">
        <v>4.2</v>
      </c>
    </row>
    <row r="17" spans="1:9" ht="15" thickBot="1" x14ac:dyDescent="0.4">
      <c r="A17" s="128" t="s">
        <v>1147</v>
      </c>
      <c r="B17" s="74">
        <v>0</v>
      </c>
      <c r="C17" s="50">
        <v>0</v>
      </c>
      <c r="D17" s="50">
        <v>0</v>
      </c>
      <c r="E17" s="50">
        <v>0</v>
      </c>
      <c r="F17" s="74">
        <v>0.2</v>
      </c>
      <c r="G17" s="50">
        <v>0.1</v>
      </c>
      <c r="H17" s="50">
        <v>0.1</v>
      </c>
      <c r="I17" s="50">
        <v>0.8</v>
      </c>
    </row>
    <row r="18" spans="1:9" ht="15" thickBot="1" x14ac:dyDescent="0.4">
      <c r="A18" s="128" t="s">
        <v>1148</v>
      </c>
      <c r="B18" s="74">
        <v>1.1000000000000001</v>
      </c>
      <c r="C18" s="50">
        <v>0.5</v>
      </c>
      <c r="D18" s="50">
        <v>0.5</v>
      </c>
      <c r="E18" s="50">
        <v>2.6</v>
      </c>
      <c r="F18" s="74">
        <v>2.1</v>
      </c>
      <c r="G18" s="50">
        <v>0.4</v>
      </c>
      <c r="H18" s="50">
        <v>1.4</v>
      </c>
      <c r="I18" s="50">
        <v>3.1</v>
      </c>
    </row>
    <row r="19" spans="1:9" ht="15" thickBot="1" x14ac:dyDescent="0.4">
      <c r="A19" s="128" t="s">
        <v>1149</v>
      </c>
      <c r="B19" s="74">
        <v>2.1</v>
      </c>
      <c r="C19" s="50">
        <v>1</v>
      </c>
      <c r="D19" s="50">
        <v>0.9</v>
      </c>
      <c r="E19" s="50">
        <v>5.0999999999999996</v>
      </c>
      <c r="F19" s="74">
        <v>2.2000000000000002</v>
      </c>
      <c r="G19" s="50">
        <v>0.4</v>
      </c>
      <c r="H19" s="50">
        <v>1.6</v>
      </c>
      <c r="I19" s="50">
        <v>3</v>
      </c>
    </row>
    <row r="20" spans="1:9" ht="15" thickBot="1" x14ac:dyDescent="0.4">
      <c r="A20" s="128" t="s">
        <v>1127</v>
      </c>
      <c r="B20" s="74">
        <v>1.4</v>
      </c>
      <c r="C20" s="50">
        <v>0.4</v>
      </c>
      <c r="D20" s="50">
        <v>0.8</v>
      </c>
      <c r="E20" s="50">
        <v>2.2999999999999998</v>
      </c>
      <c r="F20" s="74">
        <v>3</v>
      </c>
      <c r="G20" s="50">
        <v>0.4</v>
      </c>
      <c r="H20" s="50">
        <v>2.4</v>
      </c>
      <c r="I20" s="50">
        <v>3.8</v>
      </c>
    </row>
    <row r="21" spans="1:9" ht="15" thickBot="1" x14ac:dyDescent="0.4">
      <c r="A21" s="128" t="s">
        <v>1150</v>
      </c>
      <c r="B21" s="74">
        <v>1.6</v>
      </c>
      <c r="C21" s="50">
        <v>0.8</v>
      </c>
      <c r="D21" s="50">
        <v>0.6</v>
      </c>
      <c r="E21" s="50">
        <v>4.3</v>
      </c>
      <c r="F21" s="74">
        <v>0.5</v>
      </c>
      <c r="G21" s="50">
        <v>0.1</v>
      </c>
      <c r="H21" s="50">
        <v>0.3</v>
      </c>
      <c r="I21" s="50">
        <v>0.7</v>
      </c>
    </row>
    <row r="22" spans="1:9" ht="15" thickBot="1" x14ac:dyDescent="0.4">
      <c r="A22" s="128" t="s">
        <v>1151</v>
      </c>
      <c r="B22" s="74">
        <v>0.4</v>
      </c>
      <c r="C22" s="50">
        <v>0.2</v>
      </c>
      <c r="D22" s="50">
        <v>0.1</v>
      </c>
      <c r="E22" s="50">
        <v>1.3</v>
      </c>
      <c r="F22" s="74">
        <v>0.9</v>
      </c>
      <c r="G22" s="50">
        <v>0.2</v>
      </c>
      <c r="H22" s="50">
        <v>0.5</v>
      </c>
      <c r="I22" s="50">
        <v>1.5</v>
      </c>
    </row>
    <row r="23" spans="1:9" ht="15" thickBot="1" x14ac:dyDescent="0.4">
      <c r="A23" s="128" t="s">
        <v>1174</v>
      </c>
      <c r="B23" s="74">
        <v>1.4</v>
      </c>
      <c r="C23" s="50">
        <v>0.9</v>
      </c>
      <c r="D23" s="50">
        <v>0.4</v>
      </c>
      <c r="E23" s="50">
        <v>4.8</v>
      </c>
      <c r="F23" s="74">
        <v>1</v>
      </c>
      <c r="G23" s="50">
        <v>0.2</v>
      </c>
      <c r="H23" s="50">
        <v>0.7</v>
      </c>
      <c r="I23" s="50">
        <v>1.4</v>
      </c>
    </row>
    <row r="24" spans="1:9" ht="15" thickBot="1" x14ac:dyDescent="0.4">
      <c r="A24" s="128" t="s">
        <v>1355</v>
      </c>
      <c r="B24" s="74">
        <v>1.4</v>
      </c>
      <c r="C24" s="50">
        <v>0.9</v>
      </c>
      <c r="D24" s="50">
        <v>0.4</v>
      </c>
      <c r="E24" s="50">
        <v>4.9000000000000004</v>
      </c>
      <c r="F24" s="74">
        <v>2</v>
      </c>
      <c r="G24" s="50">
        <v>0.3</v>
      </c>
      <c r="H24" s="50">
        <v>1.4</v>
      </c>
      <c r="I24" s="50">
        <v>2.8</v>
      </c>
    </row>
    <row r="25" spans="1:9" ht="15" thickBot="1" x14ac:dyDescent="0.4">
      <c r="A25" s="128" t="s">
        <v>1170</v>
      </c>
      <c r="B25" s="74">
        <v>0.5</v>
      </c>
      <c r="C25" s="50">
        <v>0.3</v>
      </c>
      <c r="D25" s="50">
        <v>0.1</v>
      </c>
      <c r="E25" s="50">
        <v>1.9</v>
      </c>
      <c r="F25" s="74">
        <v>0.8</v>
      </c>
      <c r="G25" s="50">
        <v>0.2</v>
      </c>
      <c r="H25" s="50">
        <v>0.5</v>
      </c>
      <c r="I25" s="50">
        <v>1.2</v>
      </c>
    </row>
    <row r="26" spans="1:9" ht="15" thickBot="1" x14ac:dyDescent="0.4">
      <c r="A26" s="128" t="s">
        <v>1130</v>
      </c>
      <c r="B26" s="74">
        <v>0.7</v>
      </c>
      <c r="C26" s="50">
        <v>0.4</v>
      </c>
      <c r="D26" s="50">
        <v>0.2</v>
      </c>
      <c r="E26" s="50">
        <v>1.9</v>
      </c>
      <c r="F26" s="74">
        <v>0.3</v>
      </c>
      <c r="G26" s="50">
        <v>0.1</v>
      </c>
      <c r="H26" s="50">
        <v>0.2</v>
      </c>
      <c r="I26" s="50">
        <v>0.5</v>
      </c>
    </row>
    <row r="27" spans="1:9" ht="15" thickBot="1" x14ac:dyDescent="0.4">
      <c r="A27" s="128" t="s">
        <v>1155</v>
      </c>
      <c r="B27" s="74">
        <v>0.2</v>
      </c>
      <c r="C27" s="50">
        <v>0.2</v>
      </c>
      <c r="D27" s="50">
        <v>0</v>
      </c>
      <c r="E27" s="50">
        <v>1.2</v>
      </c>
      <c r="F27" s="74">
        <v>0</v>
      </c>
      <c r="G27" s="50">
        <v>0</v>
      </c>
      <c r="H27" s="50">
        <v>0</v>
      </c>
      <c r="I27" s="50">
        <v>0.3</v>
      </c>
    </row>
    <row r="28" spans="1:9" ht="15" thickBot="1" x14ac:dyDescent="0.4">
      <c r="A28" s="128" t="s">
        <v>1156</v>
      </c>
      <c r="B28" s="74">
        <v>41.4</v>
      </c>
      <c r="C28" s="50">
        <v>2.8</v>
      </c>
      <c r="D28" s="50">
        <v>36.1</v>
      </c>
      <c r="E28" s="50">
        <v>46.9</v>
      </c>
      <c r="F28" s="74">
        <v>36.6</v>
      </c>
      <c r="G28" s="50">
        <v>1.1000000000000001</v>
      </c>
      <c r="H28" s="50">
        <v>34.4</v>
      </c>
      <c r="I28" s="50">
        <v>38.9</v>
      </c>
    </row>
    <row r="29" spans="1:9" ht="15" thickBot="1" x14ac:dyDescent="0.4">
      <c r="A29" s="128" t="s">
        <v>1157</v>
      </c>
      <c r="B29" s="74">
        <v>3.3</v>
      </c>
      <c r="C29" s="50">
        <v>1.5</v>
      </c>
      <c r="D29" s="50">
        <v>1.3</v>
      </c>
      <c r="E29" s="50">
        <v>7.7</v>
      </c>
      <c r="F29" s="74">
        <v>1</v>
      </c>
      <c r="G29" s="50">
        <v>0.2</v>
      </c>
      <c r="H29" s="50">
        <v>0.7</v>
      </c>
      <c r="I29" s="50">
        <v>1.6</v>
      </c>
    </row>
    <row r="30" spans="1:9" x14ac:dyDescent="0.35">
      <c r="A30" s="174" t="s">
        <v>1329</v>
      </c>
      <c r="B30" s="174"/>
      <c r="C30" s="174"/>
      <c r="D30" s="174"/>
      <c r="E30" s="174"/>
      <c r="F30" s="174"/>
      <c r="G30" s="174"/>
      <c r="H30" s="174"/>
      <c r="I30" s="174"/>
    </row>
    <row r="31" spans="1:9" x14ac:dyDescent="0.35">
      <c r="A31" s="175"/>
      <c r="B31" s="175"/>
      <c r="C31" s="175"/>
      <c r="D31" s="175"/>
      <c r="E31" s="175"/>
      <c r="F31" s="175"/>
      <c r="G31" s="175"/>
      <c r="H31" s="175"/>
      <c r="I31" s="175"/>
    </row>
  </sheetData>
  <mergeCells count="6">
    <mergeCell ref="A1:I2"/>
    <mergeCell ref="A30:I31"/>
    <mergeCell ref="A3:A5"/>
    <mergeCell ref="B3:I3"/>
    <mergeCell ref="B4:E4"/>
    <mergeCell ref="F4:I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K7" sqref="K7"/>
    </sheetView>
  </sheetViews>
  <sheetFormatPr defaultColWidth="11.453125" defaultRowHeight="14.5" x14ac:dyDescent="0.35"/>
  <cols>
    <col min="1" max="1" width="39.26953125" customWidth="1"/>
  </cols>
  <sheetData>
    <row r="1" spans="1:9" x14ac:dyDescent="0.35">
      <c r="A1" s="173" t="s">
        <v>1357</v>
      </c>
      <c r="B1" s="173"/>
      <c r="C1" s="173"/>
      <c r="D1" s="173"/>
      <c r="E1" s="173"/>
      <c r="F1" s="173"/>
      <c r="G1" s="173"/>
      <c r="H1" s="173"/>
      <c r="I1" s="173"/>
    </row>
    <row r="2" spans="1:9" ht="15" thickBot="1" x14ac:dyDescent="0.4">
      <c r="A2" s="241"/>
      <c r="B2" s="241"/>
      <c r="C2" s="241"/>
      <c r="D2" s="241"/>
      <c r="E2" s="241"/>
      <c r="F2" s="241"/>
      <c r="G2" s="241"/>
      <c r="H2" s="241"/>
      <c r="I2" s="241"/>
    </row>
    <row r="3" spans="1:9" ht="15" thickBot="1" x14ac:dyDescent="0.4">
      <c r="A3" s="176" t="s">
        <v>1358</v>
      </c>
      <c r="B3" s="197" t="s">
        <v>1343</v>
      </c>
      <c r="C3" s="198"/>
      <c r="D3" s="198"/>
      <c r="E3" s="198"/>
      <c r="F3" s="198"/>
      <c r="G3" s="198"/>
      <c r="H3" s="198"/>
      <c r="I3" s="199"/>
    </row>
    <row r="4" spans="1:9" ht="15" thickBot="1" x14ac:dyDescent="0.4">
      <c r="A4" s="206"/>
      <c r="B4" s="197" t="s">
        <v>896</v>
      </c>
      <c r="C4" s="198"/>
      <c r="D4" s="198"/>
      <c r="E4" s="199"/>
      <c r="F4" s="197" t="s">
        <v>897</v>
      </c>
      <c r="G4" s="198"/>
      <c r="H4" s="198"/>
      <c r="I4" s="199"/>
    </row>
    <row r="5" spans="1:9" ht="15" thickBot="1" x14ac:dyDescent="0.4">
      <c r="A5" s="177"/>
      <c r="B5" s="75" t="s">
        <v>89</v>
      </c>
      <c r="C5" s="75" t="s">
        <v>90</v>
      </c>
      <c r="D5" s="75" t="s">
        <v>91</v>
      </c>
      <c r="E5" s="75" t="s">
        <v>92</v>
      </c>
      <c r="F5" s="75" t="s">
        <v>89</v>
      </c>
      <c r="G5" s="75" t="s">
        <v>90</v>
      </c>
      <c r="H5" s="75" t="s">
        <v>91</v>
      </c>
      <c r="I5" s="75" t="s">
        <v>92</v>
      </c>
    </row>
    <row r="6" spans="1:9" ht="15" thickBot="1" x14ac:dyDescent="0.4">
      <c r="A6" s="238" t="s">
        <v>1079</v>
      </c>
      <c r="B6" s="239"/>
      <c r="C6" s="239"/>
      <c r="D6" s="239"/>
      <c r="E6" s="239"/>
      <c r="F6" s="239"/>
      <c r="G6" s="239"/>
      <c r="H6" s="239"/>
      <c r="I6" s="240"/>
    </row>
    <row r="7" spans="1:9" ht="15" thickBot="1" x14ac:dyDescent="0.4">
      <c r="A7" s="128" t="s">
        <v>1080</v>
      </c>
      <c r="B7" s="74">
        <v>36.1</v>
      </c>
      <c r="C7" s="50">
        <v>2.7</v>
      </c>
      <c r="D7" s="50">
        <v>31</v>
      </c>
      <c r="E7" s="50">
        <v>41.6</v>
      </c>
      <c r="F7" s="74">
        <v>39.1</v>
      </c>
      <c r="G7" s="50">
        <v>1.2</v>
      </c>
      <c r="H7" s="50">
        <v>36.9</v>
      </c>
      <c r="I7" s="50">
        <v>41.4</v>
      </c>
    </row>
    <row r="8" spans="1:9" ht="15" thickBot="1" x14ac:dyDescent="0.4">
      <c r="A8" s="128" t="s">
        <v>1081</v>
      </c>
      <c r="B8" s="74">
        <v>49.7</v>
      </c>
      <c r="C8" s="50">
        <v>2.8</v>
      </c>
      <c r="D8" s="50">
        <v>44.2</v>
      </c>
      <c r="E8" s="50">
        <v>55.2</v>
      </c>
      <c r="F8" s="74">
        <v>49.3</v>
      </c>
      <c r="G8" s="50">
        <v>1.2</v>
      </c>
      <c r="H8" s="50">
        <v>47</v>
      </c>
      <c r="I8" s="50">
        <v>51.6</v>
      </c>
    </row>
    <row r="9" spans="1:9" ht="15" thickBot="1" x14ac:dyDescent="0.4">
      <c r="A9" s="128" t="s">
        <v>1082</v>
      </c>
      <c r="B9" s="74">
        <v>14.2</v>
      </c>
      <c r="C9" s="50">
        <v>2</v>
      </c>
      <c r="D9" s="50">
        <v>10.8</v>
      </c>
      <c r="E9" s="50">
        <v>18.600000000000001</v>
      </c>
      <c r="F9" s="74">
        <v>11.6</v>
      </c>
      <c r="G9" s="50">
        <v>0.7</v>
      </c>
      <c r="H9" s="50">
        <v>10.3</v>
      </c>
      <c r="I9" s="50">
        <v>13.1</v>
      </c>
    </row>
    <row r="10" spans="1:9" ht="15" thickBot="1" x14ac:dyDescent="0.4">
      <c r="A10" s="238" t="s">
        <v>1083</v>
      </c>
      <c r="B10" s="239"/>
      <c r="C10" s="239"/>
      <c r="D10" s="239"/>
      <c r="E10" s="239"/>
      <c r="F10" s="239"/>
      <c r="G10" s="239"/>
      <c r="H10" s="239"/>
      <c r="I10" s="240"/>
    </row>
    <row r="11" spans="1:9" ht="15" thickBot="1" x14ac:dyDescent="0.4">
      <c r="A11" s="128" t="s">
        <v>1084</v>
      </c>
      <c r="B11" s="74">
        <v>3.1</v>
      </c>
      <c r="C11" s="50">
        <v>0.9</v>
      </c>
      <c r="D11" s="50">
        <v>1.7</v>
      </c>
      <c r="E11" s="50">
        <v>5.6</v>
      </c>
      <c r="F11" s="74">
        <v>2.6</v>
      </c>
      <c r="G11" s="50">
        <v>0.3</v>
      </c>
      <c r="H11" s="50">
        <v>2</v>
      </c>
      <c r="I11" s="50">
        <v>3.4</v>
      </c>
    </row>
    <row r="12" spans="1:9" ht="15" thickBot="1" x14ac:dyDescent="0.4">
      <c r="A12" s="128" t="s">
        <v>1085</v>
      </c>
      <c r="B12" s="74">
        <v>52.9</v>
      </c>
      <c r="C12" s="50">
        <v>2.8</v>
      </c>
      <c r="D12" s="50">
        <v>47.4</v>
      </c>
      <c r="E12" s="50">
        <v>58.3</v>
      </c>
      <c r="F12" s="74">
        <v>45.4</v>
      </c>
      <c r="G12" s="50">
        <v>1.2</v>
      </c>
      <c r="H12" s="50">
        <v>43.1</v>
      </c>
      <c r="I12" s="50">
        <v>47.8</v>
      </c>
    </row>
    <row r="13" spans="1:9" ht="23.5" thickBot="1" x14ac:dyDescent="0.4">
      <c r="A13" s="128" t="s">
        <v>1086</v>
      </c>
      <c r="B13" s="74">
        <v>25.7</v>
      </c>
      <c r="C13" s="50">
        <v>2.4</v>
      </c>
      <c r="D13" s="50">
        <v>21.3</v>
      </c>
      <c r="E13" s="50">
        <v>30.7</v>
      </c>
      <c r="F13" s="74">
        <v>32.200000000000003</v>
      </c>
      <c r="G13" s="50">
        <v>1.1000000000000001</v>
      </c>
      <c r="H13" s="50">
        <v>30.1</v>
      </c>
      <c r="I13" s="50">
        <v>34.5</v>
      </c>
    </row>
    <row r="14" spans="1:9" ht="15" thickBot="1" x14ac:dyDescent="0.4">
      <c r="A14" s="128" t="s">
        <v>1098</v>
      </c>
      <c r="B14" s="74">
        <v>18.3</v>
      </c>
      <c r="C14" s="50">
        <v>2.2000000000000002</v>
      </c>
      <c r="D14" s="50">
        <v>14.4</v>
      </c>
      <c r="E14" s="50">
        <v>23</v>
      </c>
      <c r="F14" s="74">
        <v>19.7</v>
      </c>
      <c r="G14" s="50">
        <v>0.9</v>
      </c>
      <c r="H14" s="50">
        <v>18</v>
      </c>
      <c r="I14" s="50">
        <v>21.6</v>
      </c>
    </row>
    <row r="15" spans="1:9" ht="15" thickBot="1" x14ac:dyDescent="0.4">
      <c r="A15" s="238" t="s">
        <v>1101</v>
      </c>
      <c r="B15" s="239"/>
      <c r="C15" s="239"/>
      <c r="D15" s="239"/>
      <c r="E15" s="239"/>
      <c r="F15" s="239"/>
      <c r="G15" s="239"/>
      <c r="H15" s="239"/>
      <c r="I15" s="240"/>
    </row>
    <row r="16" spans="1:9" ht="23.5" thickBot="1" x14ac:dyDescent="0.4">
      <c r="A16" s="128" t="s">
        <v>1089</v>
      </c>
      <c r="B16" s="74">
        <v>32.5</v>
      </c>
      <c r="C16" s="50">
        <v>2.6</v>
      </c>
      <c r="D16" s="50">
        <v>27.6</v>
      </c>
      <c r="E16" s="50">
        <v>37.9</v>
      </c>
      <c r="F16" s="74">
        <v>26.7</v>
      </c>
      <c r="G16" s="50">
        <v>1</v>
      </c>
      <c r="H16" s="50">
        <v>24.6</v>
      </c>
      <c r="I16" s="50">
        <v>28.8</v>
      </c>
    </row>
    <row r="17" spans="1:9" ht="15" thickBot="1" x14ac:dyDescent="0.4">
      <c r="A17" s="128" t="s">
        <v>1099</v>
      </c>
      <c r="B17" s="74">
        <v>28.2</v>
      </c>
      <c r="C17" s="50">
        <v>2.5</v>
      </c>
      <c r="D17" s="50">
        <v>23.4</v>
      </c>
      <c r="E17" s="50">
        <v>33.4</v>
      </c>
      <c r="F17" s="74">
        <v>33.4</v>
      </c>
      <c r="G17" s="50">
        <v>1.2</v>
      </c>
      <c r="H17" s="50">
        <v>31.2</v>
      </c>
      <c r="I17" s="50">
        <v>35.700000000000003</v>
      </c>
    </row>
    <row r="18" spans="1:9" ht="15" thickBot="1" x14ac:dyDescent="0.4">
      <c r="A18" s="128" t="s">
        <v>1091</v>
      </c>
      <c r="B18" s="74">
        <v>39.299999999999997</v>
      </c>
      <c r="C18" s="50">
        <v>2.7</v>
      </c>
      <c r="D18" s="50">
        <v>34.1</v>
      </c>
      <c r="E18" s="50">
        <v>44.8</v>
      </c>
      <c r="F18" s="74">
        <v>39.9</v>
      </c>
      <c r="G18" s="50">
        <v>1.1000000000000001</v>
      </c>
      <c r="H18" s="50">
        <v>37.700000000000003</v>
      </c>
      <c r="I18" s="50">
        <v>42.2</v>
      </c>
    </row>
    <row r="19" spans="1:9" ht="23.5" thickBot="1" x14ac:dyDescent="0.4">
      <c r="A19" s="100" t="s">
        <v>1358</v>
      </c>
      <c r="B19" s="126" t="s">
        <v>1332</v>
      </c>
      <c r="C19" s="126" t="s">
        <v>90</v>
      </c>
      <c r="D19" s="126" t="s">
        <v>91</v>
      </c>
      <c r="E19" s="126" t="s">
        <v>92</v>
      </c>
      <c r="F19" s="126" t="s">
        <v>1332</v>
      </c>
      <c r="G19" s="126" t="s">
        <v>90</v>
      </c>
      <c r="H19" s="126" t="s">
        <v>91</v>
      </c>
      <c r="I19" s="126" t="s">
        <v>92</v>
      </c>
    </row>
    <row r="20" spans="1:9" ht="15" thickBot="1" x14ac:dyDescent="0.4">
      <c r="A20" s="128" t="s">
        <v>1079</v>
      </c>
      <c r="B20" s="74">
        <v>42.2</v>
      </c>
      <c r="C20" s="50">
        <v>2.5</v>
      </c>
      <c r="D20" s="50">
        <v>37.4</v>
      </c>
      <c r="E20" s="50">
        <v>47.1</v>
      </c>
      <c r="F20" s="74">
        <v>33.700000000000003</v>
      </c>
      <c r="G20" s="50">
        <v>0.7</v>
      </c>
      <c r="H20" s="50">
        <v>32.299999999999997</v>
      </c>
      <c r="I20" s="50">
        <v>35.1</v>
      </c>
    </row>
    <row r="21" spans="1:9" ht="23.5" thickBot="1" x14ac:dyDescent="0.4">
      <c r="A21" s="128" t="s">
        <v>1083</v>
      </c>
      <c r="B21" s="74">
        <v>90.7</v>
      </c>
      <c r="C21" s="50">
        <v>2.9</v>
      </c>
      <c r="D21" s="50">
        <v>85.1</v>
      </c>
      <c r="E21" s="50">
        <v>96.3</v>
      </c>
      <c r="F21" s="74">
        <v>104</v>
      </c>
      <c r="G21" s="50">
        <v>1.3</v>
      </c>
      <c r="H21" s="50">
        <v>101.4</v>
      </c>
      <c r="I21" s="50">
        <v>106.6</v>
      </c>
    </row>
    <row r="22" spans="1:9" ht="15" thickBot="1" x14ac:dyDescent="0.4">
      <c r="A22" s="128" t="s">
        <v>1101</v>
      </c>
      <c r="B22" s="74">
        <v>132.9</v>
      </c>
      <c r="C22" s="50">
        <v>4</v>
      </c>
      <c r="D22" s="50">
        <v>125.1</v>
      </c>
      <c r="E22" s="50">
        <v>140.69999999999999</v>
      </c>
      <c r="F22" s="74">
        <v>137.69999999999999</v>
      </c>
      <c r="G22" s="50">
        <v>1.5</v>
      </c>
      <c r="H22" s="50">
        <v>134.69999999999999</v>
      </c>
      <c r="I22" s="50">
        <v>140.69999999999999</v>
      </c>
    </row>
    <row r="23" spans="1:9" x14ac:dyDescent="0.35">
      <c r="A23" s="174" t="s">
        <v>1094</v>
      </c>
      <c r="B23" s="174"/>
      <c r="C23" s="174"/>
      <c r="D23" s="174"/>
      <c r="E23" s="174"/>
      <c r="F23" s="174"/>
      <c r="G23" s="174"/>
      <c r="H23" s="174"/>
      <c r="I23" s="174"/>
    </row>
    <row r="24" spans="1:9" x14ac:dyDescent="0.35">
      <c r="A24" s="191"/>
      <c r="B24" s="191"/>
      <c r="C24" s="191"/>
      <c r="D24" s="191"/>
      <c r="E24" s="191"/>
      <c r="F24" s="191"/>
      <c r="G24" s="191"/>
      <c r="H24" s="191"/>
      <c r="I24" s="191"/>
    </row>
    <row r="25" spans="1:9" x14ac:dyDescent="0.35">
      <c r="A25" s="191"/>
      <c r="B25" s="191"/>
      <c r="C25" s="191"/>
      <c r="D25" s="191"/>
      <c r="E25" s="191"/>
      <c r="F25" s="191"/>
      <c r="G25" s="191"/>
      <c r="H25" s="191"/>
      <c r="I25" s="191"/>
    </row>
  </sheetData>
  <mergeCells count="9">
    <mergeCell ref="A15:I15"/>
    <mergeCell ref="A1:I2"/>
    <mergeCell ref="A23:I25"/>
    <mergeCell ref="A3:A5"/>
    <mergeCell ref="B3:I3"/>
    <mergeCell ref="B4:E4"/>
    <mergeCell ref="F4:I4"/>
    <mergeCell ref="A6:I6"/>
    <mergeCell ref="A10:I10"/>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7" sqref="A1:A1048576"/>
    </sheetView>
  </sheetViews>
  <sheetFormatPr defaultColWidth="11.453125" defaultRowHeight="14.5" x14ac:dyDescent="0.35"/>
  <cols>
    <col min="1" max="1" width="32.1796875" customWidth="1"/>
  </cols>
  <sheetData>
    <row r="1" spans="1:9" x14ac:dyDescent="0.35">
      <c r="A1" s="173" t="s">
        <v>1359</v>
      </c>
      <c r="B1" s="173"/>
      <c r="C1" s="173"/>
      <c r="D1" s="173"/>
      <c r="E1" s="173"/>
      <c r="F1" s="173"/>
      <c r="G1" s="173"/>
      <c r="H1" s="173"/>
      <c r="I1" s="173"/>
    </row>
    <row r="2" spans="1:9" ht="15" thickBot="1" x14ac:dyDescent="0.4">
      <c r="A2" s="241"/>
      <c r="B2" s="241"/>
      <c r="C2" s="241"/>
      <c r="D2" s="241"/>
      <c r="E2" s="241"/>
      <c r="F2" s="241"/>
      <c r="G2" s="241"/>
      <c r="H2" s="241"/>
      <c r="I2" s="241"/>
    </row>
    <row r="3" spans="1:9" ht="15" thickBot="1" x14ac:dyDescent="0.4">
      <c r="A3" s="176" t="s">
        <v>1078</v>
      </c>
      <c r="B3" s="197" t="s">
        <v>1343</v>
      </c>
      <c r="C3" s="198"/>
      <c r="D3" s="198"/>
      <c r="E3" s="198"/>
      <c r="F3" s="198"/>
      <c r="G3" s="198"/>
      <c r="H3" s="198"/>
      <c r="I3" s="199"/>
    </row>
    <row r="4" spans="1:9" ht="15" thickBot="1" x14ac:dyDescent="0.4">
      <c r="A4" s="206"/>
      <c r="B4" s="248" t="s">
        <v>896</v>
      </c>
      <c r="C4" s="249"/>
      <c r="D4" s="249"/>
      <c r="E4" s="250"/>
      <c r="F4" s="248" t="s">
        <v>897</v>
      </c>
      <c r="G4" s="249"/>
      <c r="H4" s="249"/>
      <c r="I4" s="250"/>
    </row>
    <row r="5" spans="1:9" ht="15" thickBot="1" x14ac:dyDescent="0.4">
      <c r="A5" s="177"/>
      <c r="B5" s="75" t="s">
        <v>89</v>
      </c>
      <c r="C5" s="75" t="s">
        <v>90</v>
      </c>
      <c r="D5" s="75" t="s">
        <v>91</v>
      </c>
      <c r="E5" s="75" t="s">
        <v>92</v>
      </c>
      <c r="F5" s="75" t="s">
        <v>89</v>
      </c>
      <c r="G5" s="75" t="s">
        <v>90</v>
      </c>
      <c r="H5" s="75" t="s">
        <v>91</v>
      </c>
      <c r="I5" s="75" t="s">
        <v>92</v>
      </c>
    </row>
    <row r="6" spans="1:9" ht="15" thickBot="1" x14ac:dyDescent="0.4">
      <c r="A6" s="281" t="s">
        <v>1334</v>
      </c>
      <c r="B6" s="282"/>
      <c r="C6" s="282"/>
      <c r="D6" s="282"/>
      <c r="E6" s="282"/>
      <c r="F6" s="282"/>
      <c r="G6" s="282"/>
      <c r="H6" s="282"/>
      <c r="I6" s="283"/>
    </row>
    <row r="7" spans="1:9" ht="15" thickBot="1" x14ac:dyDescent="0.4">
      <c r="A7" s="108" t="s">
        <v>1335</v>
      </c>
      <c r="B7" s="74">
        <v>1.2</v>
      </c>
      <c r="C7" s="50">
        <v>0.6</v>
      </c>
      <c r="D7" s="50">
        <v>0.5</v>
      </c>
      <c r="E7" s="50">
        <v>3</v>
      </c>
      <c r="F7" s="74">
        <v>1.8</v>
      </c>
      <c r="G7" s="50">
        <v>0.3</v>
      </c>
      <c r="H7" s="50">
        <v>1.2</v>
      </c>
      <c r="I7" s="50">
        <v>2.5</v>
      </c>
    </row>
    <row r="8" spans="1:9" ht="15" thickBot="1" x14ac:dyDescent="0.4">
      <c r="A8" s="108" t="s">
        <v>1336</v>
      </c>
      <c r="B8" s="74">
        <v>2.6</v>
      </c>
      <c r="C8" s="50">
        <v>0.7</v>
      </c>
      <c r="D8" s="50">
        <v>1.5</v>
      </c>
      <c r="E8" s="50">
        <v>4.5</v>
      </c>
      <c r="F8" s="74">
        <v>2.5</v>
      </c>
      <c r="G8" s="50">
        <v>0.4</v>
      </c>
      <c r="H8" s="50">
        <v>1.9</v>
      </c>
      <c r="I8" s="50">
        <v>3.4</v>
      </c>
    </row>
    <row r="9" spans="1:9" ht="15" thickBot="1" x14ac:dyDescent="0.4">
      <c r="A9" s="108" t="s">
        <v>1337</v>
      </c>
      <c r="B9" s="74">
        <v>14.5</v>
      </c>
      <c r="C9" s="50">
        <v>1.8</v>
      </c>
      <c r="D9" s="50">
        <v>11.3</v>
      </c>
      <c r="E9" s="50">
        <v>18.5</v>
      </c>
      <c r="F9" s="74">
        <v>12.3</v>
      </c>
      <c r="G9" s="50">
        <v>0.8</v>
      </c>
      <c r="H9" s="50">
        <v>10.8</v>
      </c>
      <c r="I9" s="50">
        <v>13.9</v>
      </c>
    </row>
    <row r="10" spans="1:9" ht="15" thickBot="1" x14ac:dyDescent="0.4">
      <c r="A10" s="108" t="s">
        <v>1338</v>
      </c>
      <c r="B10" s="74">
        <v>16.600000000000001</v>
      </c>
      <c r="C10" s="50">
        <v>2.1</v>
      </c>
      <c r="D10" s="50">
        <v>12.8</v>
      </c>
      <c r="E10" s="50">
        <v>21.2</v>
      </c>
      <c r="F10" s="74">
        <v>20.8</v>
      </c>
      <c r="G10" s="50">
        <v>0.9</v>
      </c>
      <c r="H10" s="50">
        <v>19</v>
      </c>
      <c r="I10" s="50">
        <v>22.7</v>
      </c>
    </row>
    <row r="11" spans="1:9" ht="15" thickBot="1" x14ac:dyDescent="0.4">
      <c r="A11" s="108" t="s">
        <v>1339</v>
      </c>
      <c r="B11" s="74">
        <v>65</v>
      </c>
      <c r="C11" s="50">
        <v>2.6</v>
      </c>
      <c r="D11" s="50">
        <v>59.7</v>
      </c>
      <c r="E11" s="50">
        <v>70</v>
      </c>
      <c r="F11" s="74">
        <v>62.6</v>
      </c>
      <c r="G11" s="50">
        <v>1.1000000000000001</v>
      </c>
      <c r="H11" s="50">
        <v>60.3</v>
      </c>
      <c r="I11" s="50">
        <v>64.8</v>
      </c>
    </row>
    <row r="12" spans="1:9" ht="15" thickBot="1" x14ac:dyDescent="0.4">
      <c r="A12" s="308" t="s">
        <v>1340</v>
      </c>
      <c r="B12" s="309"/>
      <c r="C12" s="309"/>
      <c r="D12" s="309"/>
      <c r="E12" s="309"/>
      <c r="F12" s="309"/>
      <c r="G12" s="309"/>
      <c r="H12" s="309"/>
      <c r="I12" s="310"/>
    </row>
    <row r="13" spans="1:9" ht="15" thickBot="1" x14ac:dyDescent="0.4">
      <c r="A13" s="108" t="s">
        <v>1335</v>
      </c>
      <c r="B13" s="74">
        <v>0.3</v>
      </c>
      <c r="C13" s="50">
        <v>0.1</v>
      </c>
      <c r="D13" s="50">
        <v>0.1</v>
      </c>
      <c r="E13" s="50">
        <v>0.8</v>
      </c>
      <c r="F13" s="74">
        <v>0.3</v>
      </c>
      <c r="G13" s="50">
        <v>0.1</v>
      </c>
      <c r="H13" s="50">
        <v>0.2</v>
      </c>
      <c r="I13" s="50">
        <v>0.5</v>
      </c>
    </row>
    <row r="14" spans="1:9" ht="15" thickBot="1" x14ac:dyDescent="0.4">
      <c r="A14" s="108" t="s">
        <v>1336</v>
      </c>
      <c r="B14" s="74">
        <v>0.2</v>
      </c>
      <c r="C14" s="50">
        <v>0.2</v>
      </c>
      <c r="D14" s="50">
        <v>0.1</v>
      </c>
      <c r="E14" s="50">
        <v>1</v>
      </c>
      <c r="F14" s="74">
        <v>0.6</v>
      </c>
      <c r="G14" s="50">
        <v>0.1</v>
      </c>
      <c r="H14" s="50">
        <v>0.4</v>
      </c>
      <c r="I14" s="50">
        <v>1</v>
      </c>
    </row>
    <row r="15" spans="1:9" ht="15" thickBot="1" x14ac:dyDescent="0.4">
      <c r="A15" s="108" t="s">
        <v>1337</v>
      </c>
      <c r="B15" s="74">
        <v>6.6</v>
      </c>
      <c r="C15" s="50">
        <v>1.3</v>
      </c>
      <c r="D15" s="50">
        <v>4.4000000000000004</v>
      </c>
      <c r="E15" s="50">
        <v>9.6999999999999993</v>
      </c>
      <c r="F15" s="74">
        <v>6.2</v>
      </c>
      <c r="G15" s="50">
        <v>0.6</v>
      </c>
      <c r="H15" s="50">
        <v>5.2</v>
      </c>
      <c r="I15" s="50">
        <v>7.3</v>
      </c>
    </row>
    <row r="16" spans="1:9" ht="15" thickBot="1" x14ac:dyDescent="0.4">
      <c r="A16" s="108" t="s">
        <v>1338</v>
      </c>
      <c r="B16" s="74">
        <v>16.600000000000001</v>
      </c>
      <c r="C16" s="50">
        <v>2</v>
      </c>
      <c r="D16" s="50">
        <v>13</v>
      </c>
      <c r="E16" s="50">
        <v>20.9</v>
      </c>
      <c r="F16" s="74">
        <v>20.7</v>
      </c>
      <c r="G16" s="50">
        <v>1</v>
      </c>
      <c r="H16" s="50">
        <v>18.899999999999999</v>
      </c>
      <c r="I16" s="50">
        <v>22.7</v>
      </c>
    </row>
    <row r="17" spans="1:9" ht="15" thickBot="1" x14ac:dyDescent="0.4">
      <c r="A17" s="108" t="s">
        <v>1339</v>
      </c>
      <c r="B17" s="74">
        <v>76.3</v>
      </c>
      <c r="C17" s="50">
        <v>2.2999999999999998</v>
      </c>
      <c r="D17" s="50">
        <v>71.5</v>
      </c>
      <c r="E17" s="50">
        <v>80.5</v>
      </c>
      <c r="F17" s="74">
        <v>72.2</v>
      </c>
      <c r="G17" s="50">
        <v>1.1000000000000001</v>
      </c>
      <c r="H17" s="50">
        <v>70.099999999999994</v>
      </c>
      <c r="I17" s="50">
        <v>74.3</v>
      </c>
    </row>
    <row r="18" spans="1:9" ht="15" thickBot="1" x14ac:dyDescent="0.4">
      <c r="A18" s="281" t="s">
        <v>1341</v>
      </c>
      <c r="B18" s="282"/>
      <c r="C18" s="282"/>
      <c r="D18" s="282"/>
      <c r="E18" s="282"/>
      <c r="F18" s="282"/>
      <c r="G18" s="282"/>
      <c r="H18" s="282"/>
      <c r="I18" s="283"/>
    </row>
    <row r="19" spans="1:9" ht="15" thickBot="1" x14ac:dyDescent="0.4">
      <c r="A19" s="108" t="s">
        <v>1335</v>
      </c>
      <c r="B19" s="74">
        <v>1.2</v>
      </c>
      <c r="C19" s="50">
        <v>0.5</v>
      </c>
      <c r="D19" s="50">
        <v>0.5</v>
      </c>
      <c r="E19" s="50">
        <v>2.9</v>
      </c>
      <c r="F19" s="74">
        <v>1.4</v>
      </c>
      <c r="G19" s="50">
        <v>0.3</v>
      </c>
      <c r="H19" s="50">
        <v>0.9</v>
      </c>
      <c r="I19" s="50">
        <v>2.1</v>
      </c>
    </row>
    <row r="20" spans="1:9" ht="15" thickBot="1" x14ac:dyDescent="0.4">
      <c r="A20" s="108" t="s">
        <v>1336</v>
      </c>
      <c r="B20" s="74">
        <v>1.7</v>
      </c>
      <c r="C20" s="50">
        <v>0.5</v>
      </c>
      <c r="D20" s="50">
        <v>0.9</v>
      </c>
      <c r="E20" s="50">
        <v>3.1</v>
      </c>
      <c r="F20" s="74">
        <v>2.9</v>
      </c>
      <c r="G20" s="50">
        <v>0.4</v>
      </c>
      <c r="H20" s="50">
        <v>2.2000000000000002</v>
      </c>
      <c r="I20" s="50">
        <v>3.8</v>
      </c>
    </row>
    <row r="21" spans="1:9" ht="15" thickBot="1" x14ac:dyDescent="0.4">
      <c r="A21" s="108" t="s">
        <v>1337</v>
      </c>
      <c r="B21" s="74">
        <v>16.7</v>
      </c>
      <c r="C21" s="50">
        <v>2.2000000000000002</v>
      </c>
      <c r="D21" s="50">
        <v>12.7</v>
      </c>
      <c r="E21" s="50">
        <v>21.5</v>
      </c>
      <c r="F21" s="74">
        <v>8.1999999999999993</v>
      </c>
      <c r="G21" s="50">
        <v>0.6</v>
      </c>
      <c r="H21" s="50">
        <v>7.1</v>
      </c>
      <c r="I21" s="50">
        <v>9.4</v>
      </c>
    </row>
    <row r="22" spans="1:9" ht="15" thickBot="1" x14ac:dyDescent="0.4">
      <c r="A22" s="108" t="s">
        <v>1338</v>
      </c>
      <c r="B22" s="74">
        <v>20.5</v>
      </c>
      <c r="C22" s="50">
        <v>2.2999999999999998</v>
      </c>
      <c r="D22" s="50">
        <v>16.3</v>
      </c>
      <c r="E22" s="50">
        <v>25.5</v>
      </c>
      <c r="F22" s="74">
        <v>16.899999999999999</v>
      </c>
      <c r="G22" s="50">
        <v>0.8</v>
      </c>
      <c r="H22" s="50">
        <v>15.3</v>
      </c>
      <c r="I22" s="50">
        <v>18.600000000000001</v>
      </c>
    </row>
    <row r="23" spans="1:9" ht="15" thickBot="1" x14ac:dyDescent="0.4">
      <c r="A23" s="108" t="s">
        <v>1339</v>
      </c>
      <c r="B23" s="74">
        <v>59.9</v>
      </c>
      <c r="C23" s="50">
        <v>2.8</v>
      </c>
      <c r="D23" s="50">
        <v>54.3</v>
      </c>
      <c r="E23" s="50">
        <v>65.2</v>
      </c>
      <c r="F23" s="74">
        <v>70.7</v>
      </c>
      <c r="G23" s="50">
        <v>1</v>
      </c>
      <c r="H23" s="50">
        <v>68.599999999999994</v>
      </c>
      <c r="I23" s="50">
        <v>72.7</v>
      </c>
    </row>
    <row r="24" spans="1:9" ht="15" thickBot="1" x14ac:dyDescent="0.4">
      <c r="A24" s="54" t="s">
        <v>1358</v>
      </c>
      <c r="B24" s="75" t="s">
        <v>168</v>
      </c>
      <c r="C24" s="75" t="s">
        <v>90</v>
      </c>
      <c r="D24" s="75" t="s">
        <v>91</v>
      </c>
      <c r="E24" s="75" t="s">
        <v>92</v>
      </c>
      <c r="F24" s="75" t="s">
        <v>168</v>
      </c>
      <c r="G24" s="75" t="s">
        <v>90</v>
      </c>
      <c r="H24" s="75" t="s">
        <v>91</v>
      </c>
      <c r="I24" s="75" t="s">
        <v>92</v>
      </c>
    </row>
    <row r="25" spans="1:9" ht="23.5" thickBot="1" x14ac:dyDescent="0.4">
      <c r="A25" s="109" t="s">
        <v>1334</v>
      </c>
      <c r="B25" s="74">
        <v>4.4000000000000004</v>
      </c>
      <c r="C25" s="50">
        <v>0</v>
      </c>
      <c r="D25" s="50">
        <v>4.3</v>
      </c>
      <c r="E25" s="50">
        <v>4.5</v>
      </c>
      <c r="F25" s="74">
        <v>4.4000000000000004</v>
      </c>
      <c r="G25" s="50">
        <v>0</v>
      </c>
      <c r="H25" s="50">
        <v>4.4000000000000004</v>
      </c>
      <c r="I25" s="50">
        <v>4.4000000000000004</v>
      </c>
    </row>
    <row r="26" spans="1:9" ht="23.5" thickBot="1" x14ac:dyDescent="0.4">
      <c r="A26" s="109" t="s">
        <v>1340</v>
      </c>
      <c r="B26" s="74">
        <v>4.7</v>
      </c>
      <c r="C26" s="50">
        <v>0</v>
      </c>
      <c r="D26" s="50">
        <v>4.5999999999999996</v>
      </c>
      <c r="E26" s="50">
        <v>4.7</v>
      </c>
      <c r="F26" s="74">
        <v>4.5999999999999996</v>
      </c>
      <c r="G26" s="50">
        <v>0</v>
      </c>
      <c r="H26" s="50">
        <v>4.5999999999999996</v>
      </c>
      <c r="I26" s="50">
        <v>4.7</v>
      </c>
    </row>
    <row r="27" spans="1:9" ht="35" thickBot="1" x14ac:dyDescent="0.4">
      <c r="A27" s="109" t="s">
        <v>1341</v>
      </c>
      <c r="B27" s="74">
        <v>4.4000000000000004</v>
      </c>
      <c r="C27" s="50">
        <v>0</v>
      </c>
      <c r="D27" s="50">
        <v>4.3</v>
      </c>
      <c r="E27" s="50">
        <v>4.4000000000000004</v>
      </c>
      <c r="F27" s="74">
        <v>4.5</v>
      </c>
      <c r="G27" s="50">
        <v>0</v>
      </c>
      <c r="H27" s="50">
        <v>4.5</v>
      </c>
      <c r="I27" s="50">
        <v>4.5999999999999996</v>
      </c>
    </row>
    <row r="28" spans="1:9" x14ac:dyDescent="0.35">
      <c r="A28" s="174" t="s">
        <v>1186</v>
      </c>
      <c r="B28" s="174"/>
      <c r="C28" s="174"/>
      <c r="D28" s="174"/>
      <c r="E28" s="174"/>
      <c r="F28" s="174"/>
      <c r="G28" s="174"/>
      <c r="H28" s="174"/>
      <c r="I28" s="174"/>
    </row>
    <row r="29" spans="1:9" x14ac:dyDescent="0.35">
      <c r="A29" s="191"/>
      <c r="B29" s="191"/>
      <c r="C29" s="191"/>
      <c r="D29" s="191"/>
      <c r="E29" s="191"/>
      <c r="F29" s="191"/>
      <c r="G29" s="191"/>
      <c r="H29" s="191"/>
      <c r="I29" s="191"/>
    </row>
    <row r="30" spans="1:9" x14ac:dyDescent="0.35">
      <c r="A30" s="191"/>
      <c r="B30" s="191"/>
      <c r="C30" s="191"/>
      <c r="D30" s="191"/>
      <c r="E30" s="191"/>
      <c r="F30" s="191"/>
      <c r="G30" s="191"/>
      <c r="H30" s="191"/>
      <c r="I30" s="191"/>
    </row>
  </sheetData>
  <mergeCells count="9">
    <mergeCell ref="A18:I18"/>
    <mergeCell ref="A1:I2"/>
    <mergeCell ref="A28:I30"/>
    <mergeCell ref="A3:A5"/>
    <mergeCell ref="B3:I3"/>
    <mergeCell ref="B4:E4"/>
    <mergeCell ref="F4:I4"/>
    <mergeCell ref="A6:I6"/>
    <mergeCell ref="A12:I1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sqref="A1:I2"/>
    </sheetView>
  </sheetViews>
  <sheetFormatPr defaultColWidth="11.453125" defaultRowHeight="14.5" x14ac:dyDescent="0.35"/>
  <cols>
    <col min="1" max="1" width="30" customWidth="1"/>
  </cols>
  <sheetData>
    <row r="1" spans="1:9" x14ac:dyDescent="0.35">
      <c r="A1" s="173" t="s">
        <v>1364</v>
      </c>
      <c r="B1" s="173"/>
      <c r="C1" s="173"/>
      <c r="D1" s="173"/>
      <c r="E1" s="173"/>
      <c r="F1" s="173"/>
      <c r="G1" s="173"/>
      <c r="H1" s="173"/>
      <c r="I1" s="173"/>
    </row>
    <row r="2" spans="1:9" ht="15" thickBot="1" x14ac:dyDescent="0.4">
      <c r="A2" s="189"/>
      <c r="B2" s="189"/>
      <c r="C2" s="189"/>
      <c r="D2" s="189"/>
      <c r="E2" s="189"/>
      <c r="F2" s="189"/>
      <c r="G2" s="189"/>
      <c r="H2" s="189"/>
      <c r="I2" s="189"/>
    </row>
    <row r="3" spans="1:9" ht="15" thickBot="1" x14ac:dyDescent="0.4">
      <c r="A3" s="195" t="s">
        <v>1071</v>
      </c>
      <c r="B3" s="184" t="s">
        <v>1348</v>
      </c>
      <c r="C3" s="185"/>
      <c r="D3" s="185"/>
      <c r="E3" s="185"/>
      <c r="F3" s="185"/>
      <c r="G3" s="185"/>
      <c r="H3" s="185"/>
      <c r="I3" s="186"/>
    </row>
    <row r="4" spans="1:9" ht="34.5" x14ac:dyDescent="0.35">
      <c r="A4" s="235"/>
      <c r="B4" s="151" t="s">
        <v>1361</v>
      </c>
      <c r="C4" s="182" t="s">
        <v>90</v>
      </c>
      <c r="D4" s="182" t="s">
        <v>91</v>
      </c>
      <c r="E4" s="182" t="s">
        <v>92</v>
      </c>
      <c r="F4" s="151" t="s">
        <v>1362</v>
      </c>
      <c r="G4" s="182" t="s">
        <v>90</v>
      </c>
      <c r="H4" s="182" t="s">
        <v>91</v>
      </c>
      <c r="I4" s="182" t="s">
        <v>92</v>
      </c>
    </row>
    <row r="5" spans="1:9" ht="15" thickBot="1" x14ac:dyDescent="0.4">
      <c r="A5" s="196"/>
      <c r="B5" s="43" t="s">
        <v>976</v>
      </c>
      <c r="C5" s="183"/>
      <c r="D5" s="183"/>
      <c r="E5" s="183"/>
      <c r="F5" s="43" t="s">
        <v>1363</v>
      </c>
      <c r="G5" s="183"/>
      <c r="H5" s="183"/>
      <c r="I5" s="183"/>
    </row>
    <row r="6" spans="1:9" ht="15" thickBot="1" x14ac:dyDescent="0.4">
      <c r="A6" s="77" t="s">
        <v>134</v>
      </c>
      <c r="B6" s="102">
        <v>93</v>
      </c>
      <c r="C6" s="26">
        <v>6.9</v>
      </c>
      <c r="D6" s="26">
        <v>79.400000000000006</v>
      </c>
      <c r="E6" s="26">
        <v>106.6</v>
      </c>
      <c r="F6" s="102">
        <v>89.9</v>
      </c>
      <c r="G6" s="26">
        <v>2.2000000000000002</v>
      </c>
      <c r="H6" s="26">
        <v>85.5</v>
      </c>
      <c r="I6" s="26">
        <v>94.3</v>
      </c>
    </row>
    <row r="7" spans="1:9" ht="15" thickBot="1" x14ac:dyDescent="0.4">
      <c r="A7" s="77" t="s">
        <v>135</v>
      </c>
      <c r="B7" s="102">
        <v>113.1</v>
      </c>
      <c r="C7" s="26">
        <v>6.6</v>
      </c>
      <c r="D7" s="26">
        <v>100.2</v>
      </c>
      <c r="E7" s="26">
        <v>126</v>
      </c>
      <c r="F7" s="102">
        <v>107.9</v>
      </c>
      <c r="G7" s="26">
        <v>2.2999999999999998</v>
      </c>
      <c r="H7" s="26">
        <v>103.3</v>
      </c>
      <c r="I7" s="26">
        <v>112.4</v>
      </c>
    </row>
    <row r="8" spans="1:9" ht="15" thickBot="1" x14ac:dyDescent="0.4">
      <c r="A8" s="77" t="s">
        <v>136</v>
      </c>
      <c r="B8" s="102">
        <v>70.599999999999994</v>
      </c>
      <c r="C8" s="26">
        <v>5</v>
      </c>
      <c r="D8" s="26">
        <v>60.7</v>
      </c>
      <c r="E8" s="26">
        <v>80.5</v>
      </c>
      <c r="F8" s="102">
        <v>53.5</v>
      </c>
      <c r="G8" s="26">
        <v>1.5</v>
      </c>
      <c r="H8" s="26">
        <v>50.5</v>
      </c>
      <c r="I8" s="26">
        <v>56.5</v>
      </c>
    </row>
    <row r="9" spans="1:9" ht="15" thickBot="1" x14ac:dyDescent="0.4">
      <c r="A9" s="77" t="s">
        <v>1075</v>
      </c>
      <c r="B9" s="102">
        <v>94.2</v>
      </c>
      <c r="C9" s="26">
        <v>5.7</v>
      </c>
      <c r="D9" s="26">
        <v>83.1</v>
      </c>
      <c r="E9" s="26">
        <v>105.3</v>
      </c>
      <c r="F9" s="102">
        <v>105.3</v>
      </c>
      <c r="G9" s="26">
        <v>1.9</v>
      </c>
      <c r="H9" s="26">
        <v>101.5</v>
      </c>
      <c r="I9" s="26">
        <v>109.1</v>
      </c>
    </row>
    <row r="10" spans="1:9" ht="15" thickBot="1" x14ac:dyDescent="0.4">
      <c r="A10" s="77" t="s">
        <v>139</v>
      </c>
      <c r="B10" s="102">
        <v>33.299999999999997</v>
      </c>
      <c r="C10" s="26">
        <v>3.3</v>
      </c>
      <c r="D10" s="26">
        <v>27</v>
      </c>
      <c r="E10" s="26">
        <v>39.700000000000003</v>
      </c>
      <c r="F10" s="102">
        <v>54.3</v>
      </c>
      <c r="G10" s="26">
        <v>1.5</v>
      </c>
      <c r="H10" s="26">
        <v>51.2</v>
      </c>
      <c r="I10" s="26">
        <v>57.3</v>
      </c>
    </row>
    <row r="11" spans="1:9" ht="15" thickBot="1" x14ac:dyDescent="0.4">
      <c r="A11" s="77" t="s">
        <v>138</v>
      </c>
      <c r="B11" s="102">
        <v>49.2</v>
      </c>
      <c r="C11" s="26">
        <v>3.4</v>
      </c>
      <c r="D11" s="26">
        <v>42.4</v>
      </c>
      <c r="E11" s="26">
        <v>55.9</v>
      </c>
      <c r="F11" s="102">
        <v>96.5</v>
      </c>
      <c r="G11" s="26">
        <v>2.2000000000000002</v>
      </c>
      <c r="H11" s="26">
        <v>92.2</v>
      </c>
      <c r="I11" s="26">
        <v>100.7</v>
      </c>
    </row>
    <row r="12" spans="1:9" ht="15" thickBot="1" x14ac:dyDescent="0.4">
      <c r="A12" s="77" t="s">
        <v>140</v>
      </c>
      <c r="B12" s="102">
        <v>198.7</v>
      </c>
      <c r="C12" s="26">
        <v>6.4</v>
      </c>
      <c r="D12" s="26">
        <v>186.1</v>
      </c>
      <c r="E12" s="26">
        <v>211.3</v>
      </c>
      <c r="F12" s="102">
        <v>193.6</v>
      </c>
      <c r="G12" s="26">
        <v>2.2999999999999998</v>
      </c>
      <c r="H12" s="26">
        <v>189.1</v>
      </c>
      <c r="I12" s="26">
        <v>198.1</v>
      </c>
    </row>
    <row r="13" spans="1:9" ht="23.5" thickBot="1" x14ac:dyDescent="0.4">
      <c r="A13" s="77" t="s">
        <v>141</v>
      </c>
      <c r="B13" s="102">
        <v>135.1</v>
      </c>
      <c r="C13" s="26">
        <v>6</v>
      </c>
      <c r="D13" s="26">
        <v>123.3</v>
      </c>
      <c r="E13" s="26">
        <v>146.9</v>
      </c>
      <c r="F13" s="102">
        <v>134.69999999999999</v>
      </c>
      <c r="G13" s="26">
        <v>2.1</v>
      </c>
      <c r="H13" s="26">
        <v>130.69999999999999</v>
      </c>
      <c r="I13" s="26">
        <v>138.80000000000001</v>
      </c>
    </row>
    <row r="14" spans="1:9" x14ac:dyDescent="0.35">
      <c r="A14" s="190" t="s">
        <v>119</v>
      </c>
      <c r="B14" s="190"/>
      <c r="C14" s="190"/>
      <c r="D14" s="190"/>
      <c r="E14" s="190"/>
      <c r="F14" s="190"/>
      <c r="G14" s="190"/>
      <c r="H14" s="190"/>
      <c r="I14" s="190"/>
    </row>
    <row r="15" spans="1:9" x14ac:dyDescent="0.35">
      <c r="A15" s="175"/>
      <c r="B15" s="175"/>
      <c r="C15" s="175"/>
      <c r="D15" s="175"/>
      <c r="E15" s="175"/>
      <c r="F15" s="175"/>
      <c r="G15" s="175"/>
      <c r="H15" s="175"/>
      <c r="I15" s="175"/>
    </row>
    <row r="16" spans="1:9" x14ac:dyDescent="0.35">
      <c r="A16" s="175"/>
      <c r="B16" s="175"/>
      <c r="C16" s="175"/>
      <c r="D16" s="175"/>
      <c r="E16" s="175"/>
      <c r="F16" s="175"/>
      <c r="G16" s="175"/>
      <c r="H16" s="175"/>
      <c r="I16" s="175"/>
    </row>
  </sheetData>
  <mergeCells count="10">
    <mergeCell ref="A14:I16"/>
    <mergeCell ref="A1:I2"/>
    <mergeCell ref="A3:A5"/>
    <mergeCell ref="B3:I3"/>
    <mergeCell ref="C4:C5"/>
    <mergeCell ref="D4:D5"/>
    <mergeCell ref="E4:E5"/>
    <mergeCell ref="G4:G5"/>
    <mergeCell ref="H4:H5"/>
    <mergeCell ref="I4:I5"/>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C31" sqref="C31"/>
    </sheetView>
  </sheetViews>
  <sheetFormatPr defaultColWidth="11.453125" defaultRowHeight="14.5" x14ac:dyDescent="0.35"/>
  <cols>
    <col min="1" max="1" width="36.81640625" customWidth="1"/>
  </cols>
  <sheetData>
    <row r="1" spans="1:9" x14ac:dyDescent="0.35">
      <c r="A1" s="173" t="s">
        <v>1360</v>
      </c>
      <c r="B1" s="173"/>
      <c r="C1" s="173"/>
      <c r="D1" s="173"/>
      <c r="E1" s="173"/>
      <c r="F1" s="173"/>
      <c r="G1" s="173"/>
      <c r="H1" s="173"/>
      <c r="I1" s="173"/>
    </row>
    <row r="2" spans="1:9" ht="15" thickBot="1" x14ac:dyDescent="0.4">
      <c r="A2" s="241"/>
      <c r="B2" s="241"/>
      <c r="C2" s="241"/>
      <c r="D2" s="241"/>
      <c r="E2" s="241"/>
      <c r="F2" s="241"/>
      <c r="G2" s="241"/>
      <c r="H2" s="241"/>
      <c r="I2" s="241"/>
    </row>
    <row r="3" spans="1:9" ht="15" thickBot="1" x14ac:dyDescent="0.4">
      <c r="A3" s="242" t="s">
        <v>151</v>
      </c>
      <c r="B3" s="197" t="s">
        <v>974</v>
      </c>
      <c r="C3" s="198"/>
      <c r="D3" s="198"/>
      <c r="E3" s="198"/>
      <c r="F3" s="198"/>
      <c r="G3" s="198"/>
      <c r="H3" s="198"/>
      <c r="I3" s="199"/>
    </row>
    <row r="4" spans="1:9" x14ac:dyDescent="0.35">
      <c r="A4" s="299"/>
      <c r="B4" s="200" t="s">
        <v>975</v>
      </c>
      <c r="C4" s="201"/>
      <c r="D4" s="201"/>
      <c r="E4" s="202"/>
      <c r="F4" s="200" t="s">
        <v>977</v>
      </c>
      <c r="G4" s="201"/>
      <c r="H4" s="201"/>
      <c r="I4" s="202"/>
    </row>
    <row r="5" spans="1:9" ht="15" thickBot="1" x14ac:dyDescent="0.4">
      <c r="A5" s="299"/>
      <c r="B5" s="203" t="s">
        <v>976</v>
      </c>
      <c r="C5" s="204"/>
      <c r="D5" s="204"/>
      <c r="E5" s="205"/>
      <c r="F5" s="203"/>
      <c r="G5" s="204"/>
      <c r="H5" s="204"/>
      <c r="I5" s="205"/>
    </row>
    <row r="6" spans="1:9" ht="15" thickBot="1" x14ac:dyDescent="0.4">
      <c r="A6" s="243"/>
      <c r="B6" s="75" t="s">
        <v>89</v>
      </c>
      <c r="C6" s="75" t="s">
        <v>90</v>
      </c>
      <c r="D6" s="75" t="s">
        <v>91</v>
      </c>
      <c r="E6" s="75" t="s">
        <v>92</v>
      </c>
      <c r="F6" s="75" t="s">
        <v>89</v>
      </c>
      <c r="G6" s="75" t="s">
        <v>90</v>
      </c>
      <c r="H6" s="75" t="s">
        <v>91</v>
      </c>
      <c r="I6" s="75" t="s">
        <v>92</v>
      </c>
    </row>
    <row r="7" spans="1:9" ht="15" thickBot="1" x14ac:dyDescent="0.4">
      <c r="A7" s="128" t="s">
        <v>141</v>
      </c>
      <c r="B7" s="107">
        <v>77.2</v>
      </c>
      <c r="C7" s="90">
        <v>3.2</v>
      </c>
      <c r="D7" s="90">
        <v>70.3</v>
      </c>
      <c r="E7" s="90">
        <v>82.8</v>
      </c>
      <c r="F7" s="107">
        <v>79.900000000000006</v>
      </c>
      <c r="G7" s="90">
        <v>0.9</v>
      </c>
      <c r="H7" s="90">
        <v>78.099999999999994</v>
      </c>
      <c r="I7" s="90">
        <v>81.5</v>
      </c>
    </row>
    <row r="8" spans="1:9" ht="15" thickBot="1" x14ac:dyDescent="0.4">
      <c r="A8" s="128" t="s">
        <v>140</v>
      </c>
      <c r="B8" s="107">
        <v>75.599999999999994</v>
      </c>
      <c r="C8" s="90">
        <v>3.2</v>
      </c>
      <c r="D8" s="90">
        <v>68.8</v>
      </c>
      <c r="E8" s="90">
        <v>81.400000000000006</v>
      </c>
      <c r="F8" s="107">
        <v>79.400000000000006</v>
      </c>
      <c r="G8" s="90">
        <v>0.9</v>
      </c>
      <c r="H8" s="90">
        <v>77.400000000000006</v>
      </c>
      <c r="I8" s="90">
        <v>81.099999999999994</v>
      </c>
    </row>
    <row r="9" spans="1:9" ht="15" thickBot="1" x14ac:dyDescent="0.4">
      <c r="A9" s="128" t="s">
        <v>186</v>
      </c>
      <c r="B9" s="107">
        <v>55.9</v>
      </c>
      <c r="C9" s="90">
        <v>3.5</v>
      </c>
      <c r="D9" s="90">
        <v>48.8</v>
      </c>
      <c r="E9" s="90">
        <v>62.7</v>
      </c>
      <c r="F9" s="107">
        <v>54.4</v>
      </c>
      <c r="G9" s="90">
        <v>1.1000000000000001</v>
      </c>
      <c r="H9" s="90">
        <v>52.2</v>
      </c>
      <c r="I9" s="90">
        <v>56.6</v>
      </c>
    </row>
    <row r="10" spans="1:9" ht="23.5" thickBot="1" x14ac:dyDescent="0.4">
      <c r="A10" s="128" t="s">
        <v>188</v>
      </c>
      <c r="B10" s="107">
        <v>34.6</v>
      </c>
      <c r="C10" s="90">
        <v>3.6</v>
      </c>
      <c r="D10" s="90">
        <v>28</v>
      </c>
      <c r="E10" s="90">
        <v>42</v>
      </c>
      <c r="F10" s="107">
        <v>32.9</v>
      </c>
      <c r="G10" s="90">
        <v>1.1000000000000001</v>
      </c>
      <c r="H10" s="90">
        <v>30.9</v>
      </c>
      <c r="I10" s="90">
        <v>35</v>
      </c>
    </row>
    <row r="11" spans="1:9" ht="15" thickBot="1" x14ac:dyDescent="0.4">
      <c r="A11" s="128" t="s">
        <v>189</v>
      </c>
      <c r="B11" s="107">
        <v>33.1</v>
      </c>
      <c r="C11" s="90">
        <v>3.4</v>
      </c>
      <c r="D11" s="90">
        <v>26.8</v>
      </c>
      <c r="E11" s="90">
        <v>40.1</v>
      </c>
      <c r="F11" s="107">
        <v>31.6</v>
      </c>
      <c r="G11" s="90">
        <v>1.1000000000000001</v>
      </c>
      <c r="H11" s="90">
        <v>29.5</v>
      </c>
      <c r="I11" s="90">
        <v>33.700000000000003</v>
      </c>
    </row>
    <row r="12" spans="1:9" ht="23.5" thickBot="1" x14ac:dyDescent="0.4">
      <c r="A12" s="128" t="s">
        <v>242</v>
      </c>
      <c r="B12" s="107">
        <v>32.299999999999997</v>
      </c>
      <c r="C12" s="90">
        <v>3.6</v>
      </c>
      <c r="D12" s="90">
        <v>25.7</v>
      </c>
      <c r="E12" s="90">
        <v>39.799999999999997</v>
      </c>
      <c r="F12" s="107">
        <v>35.6</v>
      </c>
      <c r="G12" s="90">
        <v>1.1000000000000001</v>
      </c>
      <c r="H12" s="90">
        <v>33.4</v>
      </c>
      <c r="I12" s="90">
        <v>37.799999999999997</v>
      </c>
    </row>
    <row r="13" spans="1:9" ht="23.5" thickBot="1" x14ac:dyDescent="0.4">
      <c r="A13" s="128" t="s">
        <v>1345</v>
      </c>
      <c r="B13" s="107">
        <v>27.6</v>
      </c>
      <c r="C13" s="90">
        <v>3.2</v>
      </c>
      <c r="D13" s="90">
        <v>21.8</v>
      </c>
      <c r="E13" s="90">
        <v>34.299999999999997</v>
      </c>
      <c r="F13" s="107">
        <v>18.2</v>
      </c>
      <c r="G13" s="90">
        <v>0.9</v>
      </c>
      <c r="H13" s="90">
        <v>16.600000000000001</v>
      </c>
      <c r="I13" s="90">
        <v>20</v>
      </c>
    </row>
    <row r="14" spans="1:9" ht="15" thickBot="1" x14ac:dyDescent="0.4">
      <c r="A14" s="128" t="s">
        <v>190</v>
      </c>
      <c r="B14" s="107">
        <v>20</v>
      </c>
      <c r="C14" s="90">
        <v>2.8</v>
      </c>
      <c r="D14" s="90">
        <v>15.1</v>
      </c>
      <c r="E14" s="90">
        <v>26.1</v>
      </c>
      <c r="F14" s="107">
        <v>25.5</v>
      </c>
      <c r="G14" s="90">
        <v>1</v>
      </c>
      <c r="H14" s="90">
        <v>23.6</v>
      </c>
      <c r="I14" s="90">
        <v>27.6</v>
      </c>
    </row>
    <row r="15" spans="1:9" ht="15" thickBot="1" x14ac:dyDescent="0.4">
      <c r="A15" s="128" t="s">
        <v>191</v>
      </c>
      <c r="B15" s="107">
        <v>17.600000000000001</v>
      </c>
      <c r="C15" s="90">
        <v>2.8</v>
      </c>
      <c r="D15" s="90">
        <v>12.7</v>
      </c>
      <c r="E15" s="90">
        <v>23.8</v>
      </c>
      <c r="F15" s="107">
        <v>20.7</v>
      </c>
      <c r="G15" s="90">
        <v>0.9</v>
      </c>
      <c r="H15" s="90">
        <v>18.899999999999999</v>
      </c>
      <c r="I15" s="90">
        <v>22.5</v>
      </c>
    </row>
    <row r="16" spans="1:9" ht="15" thickBot="1" x14ac:dyDescent="0.4">
      <c r="A16" s="128" t="s">
        <v>239</v>
      </c>
      <c r="B16" s="107">
        <v>15.3</v>
      </c>
      <c r="C16" s="90">
        <v>2.6</v>
      </c>
      <c r="D16" s="90">
        <v>10.9</v>
      </c>
      <c r="E16" s="90">
        <v>21</v>
      </c>
      <c r="F16" s="107">
        <v>14.6</v>
      </c>
      <c r="G16" s="90">
        <v>0.8</v>
      </c>
      <c r="H16" s="90">
        <v>13.1</v>
      </c>
      <c r="I16" s="90">
        <v>16.2</v>
      </c>
    </row>
    <row r="17" spans="1:9" ht="15" thickBot="1" x14ac:dyDescent="0.4">
      <c r="A17" s="128" t="s">
        <v>193</v>
      </c>
      <c r="B17" s="107">
        <v>13.1</v>
      </c>
      <c r="C17" s="90">
        <v>2.9</v>
      </c>
      <c r="D17" s="90">
        <v>8.4</v>
      </c>
      <c r="E17" s="90">
        <v>20.100000000000001</v>
      </c>
      <c r="F17" s="107">
        <v>18</v>
      </c>
      <c r="G17" s="90">
        <v>0.9</v>
      </c>
      <c r="H17" s="90">
        <v>16.2</v>
      </c>
      <c r="I17" s="90">
        <v>19.899999999999999</v>
      </c>
    </row>
    <row r="18" spans="1:9" ht="35" thickBot="1" x14ac:dyDescent="0.4">
      <c r="A18" s="128" t="s">
        <v>195</v>
      </c>
      <c r="B18" s="107">
        <v>12.8</v>
      </c>
      <c r="C18" s="90">
        <v>2.2000000000000002</v>
      </c>
      <c r="D18" s="90">
        <v>9.1</v>
      </c>
      <c r="E18" s="90">
        <v>17.7</v>
      </c>
      <c r="F18" s="107">
        <v>11</v>
      </c>
      <c r="G18" s="90">
        <v>0.7</v>
      </c>
      <c r="H18" s="90">
        <v>9.6999999999999993</v>
      </c>
      <c r="I18" s="90">
        <v>12.5</v>
      </c>
    </row>
    <row r="19" spans="1:9" ht="23.5" thickBot="1" x14ac:dyDescent="0.4">
      <c r="A19" s="128" t="s">
        <v>196</v>
      </c>
      <c r="B19" s="107">
        <v>8.6</v>
      </c>
      <c r="C19" s="90">
        <v>1.8</v>
      </c>
      <c r="D19" s="90">
        <v>5.7</v>
      </c>
      <c r="E19" s="90">
        <v>12.8</v>
      </c>
      <c r="F19" s="107">
        <v>10.6</v>
      </c>
      <c r="G19" s="90">
        <v>0.7</v>
      </c>
      <c r="H19" s="90">
        <v>9.3000000000000007</v>
      </c>
      <c r="I19" s="90">
        <v>12</v>
      </c>
    </row>
    <row r="20" spans="1:9" ht="15" thickBot="1" x14ac:dyDescent="0.4">
      <c r="A20" s="128" t="s">
        <v>200</v>
      </c>
      <c r="B20" s="107">
        <v>7.2</v>
      </c>
      <c r="C20" s="90">
        <v>1.9</v>
      </c>
      <c r="D20" s="90">
        <v>4.3</v>
      </c>
      <c r="E20" s="90">
        <v>11.9</v>
      </c>
      <c r="F20" s="107">
        <v>7.9</v>
      </c>
      <c r="G20" s="90">
        <v>0.6</v>
      </c>
      <c r="H20" s="90">
        <v>6.7</v>
      </c>
      <c r="I20" s="90">
        <v>9.1999999999999993</v>
      </c>
    </row>
    <row r="21" spans="1:9" ht="15" thickBot="1" x14ac:dyDescent="0.4">
      <c r="A21" s="128" t="s">
        <v>265</v>
      </c>
      <c r="B21" s="107">
        <v>6.9</v>
      </c>
      <c r="C21" s="90">
        <v>1.5</v>
      </c>
      <c r="D21" s="90">
        <v>4.5</v>
      </c>
      <c r="E21" s="90">
        <v>10.6</v>
      </c>
      <c r="F21" s="107">
        <v>6.6</v>
      </c>
      <c r="G21" s="90">
        <v>0.5</v>
      </c>
      <c r="H21" s="90">
        <v>5.6</v>
      </c>
      <c r="I21" s="90">
        <v>7.6</v>
      </c>
    </row>
    <row r="22" spans="1:9" ht="15" thickBot="1" x14ac:dyDescent="0.4">
      <c r="A22" s="128" t="s">
        <v>198</v>
      </c>
      <c r="B22" s="107">
        <v>6.7</v>
      </c>
      <c r="C22" s="90">
        <v>1.5</v>
      </c>
      <c r="D22" s="90">
        <v>4.3</v>
      </c>
      <c r="E22" s="90">
        <v>10.3</v>
      </c>
      <c r="F22" s="107">
        <v>8.9</v>
      </c>
      <c r="G22" s="90">
        <v>0.7</v>
      </c>
      <c r="H22" s="90">
        <v>7.7</v>
      </c>
      <c r="I22" s="90">
        <v>10.3</v>
      </c>
    </row>
    <row r="23" spans="1:9" ht="15" thickBot="1" x14ac:dyDescent="0.4">
      <c r="A23" s="128" t="s">
        <v>202</v>
      </c>
      <c r="B23" s="107">
        <v>6.5</v>
      </c>
      <c r="C23" s="90">
        <v>2.6</v>
      </c>
      <c r="D23" s="90">
        <v>2.9</v>
      </c>
      <c r="E23" s="90">
        <v>14</v>
      </c>
      <c r="F23" s="107">
        <v>7.4</v>
      </c>
      <c r="G23" s="90">
        <v>0.6</v>
      </c>
      <c r="H23" s="90">
        <v>6.3</v>
      </c>
      <c r="I23" s="90">
        <v>8.6999999999999993</v>
      </c>
    </row>
    <row r="24" spans="1:9" ht="23.5" thickBot="1" x14ac:dyDescent="0.4">
      <c r="A24" s="128" t="s">
        <v>402</v>
      </c>
      <c r="B24" s="107">
        <v>6</v>
      </c>
      <c r="C24" s="90">
        <v>1.7</v>
      </c>
      <c r="D24" s="90">
        <v>3.4</v>
      </c>
      <c r="E24" s="90">
        <v>10.199999999999999</v>
      </c>
      <c r="F24" s="107">
        <v>6.2</v>
      </c>
      <c r="G24" s="90">
        <v>0.6</v>
      </c>
      <c r="H24" s="90">
        <v>5.0999999999999996</v>
      </c>
      <c r="I24" s="90">
        <v>7.4</v>
      </c>
    </row>
    <row r="25" spans="1:9" ht="15" thickBot="1" x14ac:dyDescent="0.4">
      <c r="A25" s="128" t="s">
        <v>201</v>
      </c>
      <c r="B25" s="107">
        <v>6</v>
      </c>
      <c r="C25" s="90">
        <v>1.6</v>
      </c>
      <c r="D25" s="90">
        <v>3.5</v>
      </c>
      <c r="E25" s="90">
        <v>9.9</v>
      </c>
      <c r="F25" s="107">
        <v>7.9</v>
      </c>
      <c r="G25" s="90">
        <v>0.6</v>
      </c>
      <c r="H25" s="90">
        <v>6.7</v>
      </c>
      <c r="I25" s="90">
        <v>9.3000000000000007</v>
      </c>
    </row>
    <row r="26" spans="1:9" ht="15" thickBot="1" x14ac:dyDescent="0.4">
      <c r="A26" s="128" t="s">
        <v>367</v>
      </c>
      <c r="B26" s="107">
        <v>5.5</v>
      </c>
      <c r="C26" s="90">
        <v>1.5</v>
      </c>
      <c r="D26" s="90">
        <v>3.2</v>
      </c>
      <c r="E26" s="90">
        <v>9.3000000000000007</v>
      </c>
      <c r="F26" s="107">
        <v>4.9000000000000004</v>
      </c>
      <c r="G26" s="90">
        <v>0.5</v>
      </c>
      <c r="H26" s="90">
        <v>4.0999999999999996</v>
      </c>
      <c r="I26" s="90">
        <v>6</v>
      </c>
    </row>
    <row r="27" spans="1:9" x14ac:dyDescent="0.35">
      <c r="A27" s="174" t="s">
        <v>143</v>
      </c>
      <c r="B27" s="174"/>
      <c r="C27" s="174"/>
      <c r="D27" s="174"/>
      <c r="E27" s="174"/>
      <c r="F27" s="174"/>
      <c r="G27" s="174"/>
      <c r="H27" s="174"/>
      <c r="I27" s="174"/>
    </row>
    <row r="28" spans="1:9" x14ac:dyDescent="0.35">
      <c r="A28" s="175"/>
      <c r="B28" s="175"/>
      <c r="C28" s="175"/>
      <c r="D28" s="175"/>
      <c r="E28" s="175"/>
      <c r="F28" s="175"/>
      <c r="G28" s="175"/>
      <c r="H28" s="175"/>
      <c r="I28" s="175"/>
    </row>
  </sheetData>
  <mergeCells count="7">
    <mergeCell ref="A1:I2"/>
    <mergeCell ref="A27:I28"/>
    <mergeCell ref="A3:A6"/>
    <mergeCell ref="B3:I3"/>
    <mergeCell ref="B4:E4"/>
    <mergeCell ref="B5:E5"/>
    <mergeCell ref="F4:I5"/>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O29" sqref="O29"/>
    </sheetView>
  </sheetViews>
  <sheetFormatPr defaultColWidth="11.453125" defaultRowHeight="14.5" x14ac:dyDescent="0.35"/>
  <cols>
    <col min="1" max="1" width="33.1796875" customWidth="1"/>
  </cols>
  <sheetData>
    <row r="1" spans="1:9" x14ac:dyDescent="0.35">
      <c r="A1" s="173" t="s">
        <v>1365</v>
      </c>
      <c r="B1" s="173"/>
      <c r="C1" s="173"/>
      <c r="D1" s="173"/>
      <c r="E1" s="173"/>
      <c r="F1" s="173"/>
      <c r="G1" s="173"/>
      <c r="H1" s="173"/>
      <c r="I1" s="173"/>
    </row>
    <row r="2" spans="1:9" ht="15" thickBot="1" x14ac:dyDescent="0.4">
      <c r="A2" s="173"/>
      <c r="B2" s="173"/>
      <c r="C2" s="173"/>
      <c r="D2" s="173"/>
      <c r="E2" s="173"/>
      <c r="F2" s="173"/>
      <c r="G2" s="173"/>
      <c r="H2" s="173"/>
      <c r="I2" s="173"/>
    </row>
    <row r="3" spans="1:9" ht="15" thickBot="1" x14ac:dyDescent="0.4">
      <c r="A3" s="176" t="s">
        <v>151</v>
      </c>
      <c r="B3" s="248" t="s">
        <v>1044</v>
      </c>
      <c r="C3" s="249"/>
      <c r="D3" s="249"/>
      <c r="E3" s="249"/>
      <c r="F3" s="249"/>
      <c r="G3" s="249"/>
      <c r="H3" s="249"/>
      <c r="I3" s="250"/>
    </row>
    <row r="4" spans="1:9" ht="15" thickBot="1" x14ac:dyDescent="0.4">
      <c r="A4" s="206"/>
      <c r="B4" s="248" t="s">
        <v>1045</v>
      </c>
      <c r="C4" s="249"/>
      <c r="D4" s="249"/>
      <c r="E4" s="250"/>
      <c r="F4" s="248" t="s">
        <v>1046</v>
      </c>
      <c r="G4" s="249"/>
      <c r="H4" s="249"/>
      <c r="I4" s="250"/>
    </row>
    <row r="5" spans="1:9" ht="15" thickBot="1" x14ac:dyDescent="0.4">
      <c r="A5" s="177"/>
      <c r="B5" s="75" t="s">
        <v>89</v>
      </c>
      <c r="C5" s="75" t="s">
        <v>90</v>
      </c>
      <c r="D5" s="75" t="s">
        <v>91</v>
      </c>
      <c r="E5" s="75" t="s">
        <v>92</v>
      </c>
      <c r="F5" s="75" t="s">
        <v>89</v>
      </c>
      <c r="G5" s="75" t="s">
        <v>90</v>
      </c>
      <c r="H5" s="75" t="s">
        <v>91</v>
      </c>
      <c r="I5" s="75" t="s">
        <v>92</v>
      </c>
    </row>
    <row r="6" spans="1:9" ht="23.5" thickBot="1" x14ac:dyDescent="0.4">
      <c r="A6" s="128" t="s">
        <v>1161</v>
      </c>
      <c r="B6" s="74">
        <v>9.6999999999999993</v>
      </c>
      <c r="C6" s="50">
        <v>2</v>
      </c>
      <c r="D6" s="50">
        <v>6.4</v>
      </c>
      <c r="E6" s="50">
        <v>14.5</v>
      </c>
      <c r="F6" s="74">
        <v>6.9</v>
      </c>
      <c r="G6" s="50">
        <v>0.6</v>
      </c>
      <c r="H6" s="50">
        <v>5.9</v>
      </c>
      <c r="I6" s="50">
        <v>8.1</v>
      </c>
    </row>
    <row r="7" spans="1:9" ht="15" thickBot="1" x14ac:dyDescent="0.4">
      <c r="A7" s="128" t="s">
        <v>1114</v>
      </c>
      <c r="B7" s="74">
        <v>7</v>
      </c>
      <c r="C7" s="50">
        <v>1.9</v>
      </c>
      <c r="D7" s="50">
        <v>4.0999999999999996</v>
      </c>
      <c r="E7" s="50">
        <v>11.7</v>
      </c>
      <c r="F7" s="74">
        <v>7.1</v>
      </c>
      <c r="G7" s="50">
        <v>0.6</v>
      </c>
      <c r="H7" s="50">
        <v>5.9</v>
      </c>
      <c r="I7" s="50">
        <v>8.4</v>
      </c>
    </row>
    <row r="8" spans="1:9" ht="15" thickBot="1" x14ac:dyDescent="0.4">
      <c r="A8" s="128" t="s">
        <v>1118</v>
      </c>
      <c r="B8" s="74">
        <v>5</v>
      </c>
      <c r="C8" s="50">
        <v>1.3</v>
      </c>
      <c r="D8" s="50">
        <v>3</v>
      </c>
      <c r="E8" s="50">
        <v>8.3000000000000007</v>
      </c>
      <c r="F8" s="74">
        <v>4.0999999999999996</v>
      </c>
      <c r="G8" s="50">
        <v>0.4</v>
      </c>
      <c r="H8" s="50">
        <v>3.4</v>
      </c>
      <c r="I8" s="50">
        <v>4.9000000000000004</v>
      </c>
    </row>
    <row r="9" spans="1:9" ht="15" thickBot="1" x14ac:dyDescent="0.4">
      <c r="A9" s="128" t="s">
        <v>1112</v>
      </c>
      <c r="B9" s="74">
        <v>3.6</v>
      </c>
      <c r="C9" s="50">
        <v>1</v>
      </c>
      <c r="D9" s="50">
        <v>2</v>
      </c>
      <c r="E9" s="50">
        <v>6.3</v>
      </c>
      <c r="F9" s="74">
        <v>9.3000000000000007</v>
      </c>
      <c r="G9" s="50">
        <v>0.7</v>
      </c>
      <c r="H9" s="50">
        <v>8</v>
      </c>
      <c r="I9" s="50">
        <v>10.7</v>
      </c>
    </row>
    <row r="10" spans="1:9" ht="15" thickBot="1" x14ac:dyDescent="0.4">
      <c r="A10" s="128" t="s">
        <v>1126</v>
      </c>
      <c r="B10" s="74">
        <v>2.8</v>
      </c>
      <c r="C10" s="50">
        <v>1.5</v>
      </c>
      <c r="D10" s="50">
        <v>0.9</v>
      </c>
      <c r="E10" s="50">
        <v>7.8</v>
      </c>
      <c r="F10" s="74">
        <v>0.6</v>
      </c>
      <c r="G10" s="50">
        <v>0.1</v>
      </c>
      <c r="H10" s="50">
        <v>0.4</v>
      </c>
      <c r="I10" s="50">
        <v>1</v>
      </c>
    </row>
    <row r="11" spans="1:9" ht="15" thickBot="1" x14ac:dyDescent="0.4">
      <c r="A11" s="128" t="s">
        <v>1120</v>
      </c>
      <c r="B11" s="74">
        <v>7.4</v>
      </c>
      <c r="C11" s="50">
        <v>2</v>
      </c>
      <c r="D11" s="50">
        <v>4.3</v>
      </c>
      <c r="E11" s="50">
        <v>12.5</v>
      </c>
      <c r="F11" s="74">
        <v>2</v>
      </c>
      <c r="G11" s="50">
        <v>0.3</v>
      </c>
      <c r="H11" s="50">
        <v>1.5</v>
      </c>
      <c r="I11" s="50">
        <v>2.6</v>
      </c>
    </row>
    <row r="12" spans="1:9" ht="15" thickBot="1" x14ac:dyDescent="0.4">
      <c r="A12" s="128" t="s">
        <v>1125</v>
      </c>
      <c r="B12" s="74">
        <v>1.5</v>
      </c>
      <c r="C12" s="50">
        <v>0.5</v>
      </c>
      <c r="D12" s="50">
        <v>0.8</v>
      </c>
      <c r="E12" s="50">
        <v>2.9</v>
      </c>
      <c r="F12" s="74">
        <v>0.9</v>
      </c>
      <c r="G12" s="50">
        <v>0.2</v>
      </c>
      <c r="H12" s="50">
        <v>0.6</v>
      </c>
      <c r="I12" s="50">
        <v>1.4</v>
      </c>
    </row>
    <row r="13" spans="1:9" ht="15" thickBot="1" x14ac:dyDescent="0.4">
      <c r="A13" s="128" t="s">
        <v>1169</v>
      </c>
      <c r="B13" s="74">
        <v>0.2</v>
      </c>
      <c r="C13" s="50">
        <v>0.2</v>
      </c>
      <c r="D13" s="50">
        <v>0</v>
      </c>
      <c r="E13" s="50">
        <v>1.2</v>
      </c>
      <c r="F13" s="74">
        <v>0.2</v>
      </c>
      <c r="G13" s="50">
        <v>0.1</v>
      </c>
      <c r="H13" s="50">
        <v>0.1</v>
      </c>
      <c r="I13" s="50">
        <v>0.4</v>
      </c>
    </row>
    <row r="14" spans="1:9" ht="15" thickBot="1" x14ac:dyDescent="0.4">
      <c r="A14" s="128" t="s">
        <v>1121</v>
      </c>
      <c r="B14" s="74">
        <v>1.2</v>
      </c>
      <c r="C14" s="50">
        <v>0.4</v>
      </c>
      <c r="D14" s="50">
        <v>0.6</v>
      </c>
      <c r="E14" s="50">
        <v>2.2999999999999998</v>
      </c>
      <c r="F14" s="74">
        <v>2.2999999999999998</v>
      </c>
      <c r="G14" s="50">
        <v>0.3</v>
      </c>
      <c r="H14" s="50">
        <v>1.8</v>
      </c>
      <c r="I14" s="50">
        <v>2.9</v>
      </c>
    </row>
    <row r="15" spans="1:9" ht="15" thickBot="1" x14ac:dyDescent="0.4">
      <c r="A15" s="128" t="s">
        <v>1123</v>
      </c>
      <c r="B15" s="74">
        <v>0.3</v>
      </c>
      <c r="C15" s="50">
        <v>0.2</v>
      </c>
      <c r="D15" s="50">
        <v>0.1</v>
      </c>
      <c r="E15" s="50">
        <v>1</v>
      </c>
      <c r="F15" s="74">
        <v>1.4</v>
      </c>
      <c r="G15" s="50">
        <v>0.3</v>
      </c>
      <c r="H15" s="50">
        <v>0.9</v>
      </c>
      <c r="I15" s="50">
        <v>2.2000000000000002</v>
      </c>
    </row>
    <row r="16" spans="1:9" ht="15" thickBot="1" x14ac:dyDescent="0.4">
      <c r="A16" s="128" t="s">
        <v>1131</v>
      </c>
      <c r="B16" s="74">
        <v>0.7</v>
      </c>
      <c r="C16" s="50">
        <v>0.3</v>
      </c>
      <c r="D16" s="50">
        <v>0.3</v>
      </c>
      <c r="E16" s="50">
        <v>1.7</v>
      </c>
      <c r="F16" s="74">
        <v>0.3</v>
      </c>
      <c r="G16" s="50">
        <v>0.1</v>
      </c>
      <c r="H16" s="50">
        <v>0.2</v>
      </c>
      <c r="I16" s="50">
        <v>0.4</v>
      </c>
    </row>
    <row r="17" spans="1:9" ht="15" thickBot="1" x14ac:dyDescent="0.4">
      <c r="A17" s="128" t="s">
        <v>1129</v>
      </c>
      <c r="B17" s="74">
        <v>0.2</v>
      </c>
      <c r="C17" s="50">
        <v>0.1</v>
      </c>
      <c r="D17" s="50">
        <v>0.1</v>
      </c>
      <c r="E17" s="50">
        <v>0.7</v>
      </c>
      <c r="F17" s="74">
        <v>0.5</v>
      </c>
      <c r="G17" s="50">
        <v>0.1</v>
      </c>
      <c r="H17" s="50">
        <v>0.3</v>
      </c>
      <c r="I17" s="50">
        <v>0.8</v>
      </c>
    </row>
    <row r="18" spans="1:9" ht="15" thickBot="1" x14ac:dyDescent="0.4">
      <c r="A18" s="128" t="s">
        <v>1122</v>
      </c>
      <c r="B18" s="74">
        <v>3.4</v>
      </c>
      <c r="C18" s="50">
        <v>1.8</v>
      </c>
      <c r="D18" s="50">
        <v>1.2</v>
      </c>
      <c r="E18" s="50">
        <v>9.4</v>
      </c>
      <c r="F18" s="74">
        <v>1.3</v>
      </c>
      <c r="G18" s="50">
        <v>0.2</v>
      </c>
      <c r="H18" s="50">
        <v>1</v>
      </c>
      <c r="I18" s="50">
        <v>1.8</v>
      </c>
    </row>
    <row r="19" spans="1:9" ht="15" thickBot="1" x14ac:dyDescent="0.4">
      <c r="A19" s="128" t="s">
        <v>1128</v>
      </c>
      <c r="B19" s="74">
        <v>0.6</v>
      </c>
      <c r="C19" s="50">
        <v>0.4</v>
      </c>
      <c r="D19" s="50">
        <v>0.2</v>
      </c>
      <c r="E19" s="50">
        <v>2.1</v>
      </c>
      <c r="F19" s="74">
        <v>0.6</v>
      </c>
      <c r="G19" s="50">
        <v>0.2</v>
      </c>
      <c r="H19" s="50">
        <v>0.4</v>
      </c>
      <c r="I19" s="50">
        <v>1.1000000000000001</v>
      </c>
    </row>
    <row r="20" spans="1:9" ht="15" thickBot="1" x14ac:dyDescent="0.4">
      <c r="A20" s="128" t="s">
        <v>1116</v>
      </c>
      <c r="B20" s="74">
        <v>38.9</v>
      </c>
      <c r="C20" s="50">
        <v>3.4</v>
      </c>
      <c r="D20" s="50">
        <v>32.4</v>
      </c>
      <c r="E20" s="50">
        <v>45.8</v>
      </c>
      <c r="F20" s="74">
        <v>0.3</v>
      </c>
      <c r="G20" s="50">
        <v>0.1</v>
      </c>
      <c r="H20" s="50">
        <v>0.2</v>
      </c>
      <c r="I20" s="50">
        <v>0.5</v>
      </c>
    </row>
    <row r="21" spans="1:9" ht="15" thickBot="1" x14ac:dyDescent="0.4">
      <c r="A21" s="128" t="s">
        <v>1352</v>
      </c>
      <c r="B21" s="74">
        <v>5.2</v>
      </c>
      <c r="C21" s="50">
        <v>1.4</v>
      </c>
      <c r="D21" s="50">
        <v>3.1</v>
      </c>
      <c r="E21" s="50">
        <v>8.6999999999999993</v>
      </c>
      <c r="F21" s="74">
        <v>6.6</v>
      </c>
      <c r="G21" s="50">
        <v>0.6</v>
      </c>
      <c r="H21" s="50">
        <v>5.5</v>
      </c>
      <c r="I21" s="50">
        <v>7.9</v>
      </c>
    </row>
    <row r="22" spans="1:9" ht="15" thickBot="1" x14ac:dyDescent="0.4">
      <c r="A22" s="128" t="s">
        <v>1353</v>
      </c>
      <c r="B22" s="74">
        <v>10.4</v>
      </c>
      <c r="C22" s="50">
        <v>1.9</v>
      </c>
      <c r="D22" s="50">
        <v>7.2</v>
      </c>
      <c r="E22" s="50">
        <v>14.7</v>
      </c>
      <c r="F22" s="74">
        <v>3.6</v>
      </c>
      <c r="G22" s="50">
        <v>0.6</v>
      </c>
      <c r="H22" s="50">
        <v>2.6</v>
      </c>
      <c r="I22" s="50">
        <v>5</v>
      </c>
    </row>
    <row r="23" spans="1:9" ht="15" thickBot="1" x14ac:dyDescent="0.4">
      <c r="A23" s="128" t="s">
        <v>1170</v>
      </c>
      <c r="B23" s="74">
        <v>3.1</v>
      </c>
      <c r="C23" s="50">
        <v>1.2</v>
      </c>
      <c r="D23" s="50">
        <v>1.4</v>
      </c>
      <c r="E23" s="50">
        <v>6.7</v>
      </c>
      <c r="F23" s="74">
        <v>1</v>
      </c>
      <c r="G23" s="50">
        <v>0.2</v>
      </c>
      <c r="H23" s="50">
        <v>0.7</v>
      </c>
      <c r="I23" s="50">
        <v>1.4</v>
      </c>
    </row>
    <row r="24" spans="1:9" ht="15" thickBot="1" x14ac:dyDescent="0.4">
      <c r="A24" s="128" t="s">
        <v>1130</v>
      </c>
      <c r="B24" s="74">
        <v>0.1</v>
      </c>
      <c r="C24" s="50">
        <v>0.1</v>
      </c>
      <c r="D24" s="50">
        <v>0</v>
      </c>
      <c r="E24" s="50">
        <v>0.6</v>
      </c>
      <c r="F24" s="74">
        <v>0.4</v>
      </c>
      <c r="G24" s="50">
        <v>0.1</v>
      </c>
      <c r="H24" s="50">
        <v>0.2</v>
      </c>
      <c r="I24" s="50">
        <v>0.6</v>
      </c>
    </row>
    <row r="25" spans="1:9" ht="15" thickBot="1" x14ac:dyDescent="0.4">
      <c r="A25" s="128" t="s">
        <v>1119</v>
      </c>
      <c r="B25" s="74">
        <v>0.9</v>
      </c>
      <c r="C25" s="50">
        <v>0.4</v>
      </c>
      <c r="D25" s="50">
        <v>0.4</v>
      </c>
      <c r="E25" s="50">
        <v>2.2000000000000002</v>
      </c>
      <c r="F25" s="74">
        <v>4.4000000000000004</v>
      </c>
      <c r="G25" s="50">
        <v>0.6</v>
      </c>
      <c r="H25" s="50">
        <v>3.4</v>
      </c>
      <c r="I25" s="50">
        <v>5.7</v>
      </c>
    </row>
    <row r="26" spans="1:9" ht="15" thickBot="1" x14ac:dyDescent="0.4">
      <c r="A26" s="128" t="s">
        <v>1111</v>
      </c>
      <c r="B26" s="74">
        <v>28.1</v>
      </c>
      <c r="C26" s="50">
        <v>3.4</v>
      </c>
      <c r="D26" s="50">
        <v>21.9</v>
      </c>
      <c r="E26" s="50">
        <v>35.1</v>
      </c>
      <c r="F26" s="74">
        <v>58.6</v>
      </c>
      <c r="G26" s="50">
        <v>1.1000000000000001</v>
      </c>
      <c r="H26" s="50">
        <v>56.3</v>
      </c>
      <c r="I26" s="50">
        <v>60.8</v>
      </c>
    </row>
    <row r="27" spans="1:9" ht="15" thickBot="1" x14ac:dyDescent="0.4">
      <c r="A27" s="57" t="s">
        <v>1127</v>
      </c>
      <c r="B27" s="74">
        <v>0.7</v>
      </c>
      <c r="C27" s="50">
        <v>0.3</v>
      </c>
      <c r="D27" s="50">
        <v>0.3</v>
      </c>
      <c r="E27" s="50">
        <v>1.7</v>
      </c>
      <c r="F27" s="74">
        <v>0.7</v>
      </c>
      <c r="G27" s="50">
        <v>0.1</v>
      </c>
      <c r="H27" s="50">
        <v>0.5</v>
      </c>
      <c r="I27" s="50">
        <v>0.9</v>
      </c>
    </row>
    <row r="28" spans="1:9" x14ac:dyDescent="0.35">
      <c r="A28" s="174" t="s">
        <v>1133</v>
      </c>
      <c r="B28" s="174"/>
      <c r="C28" s="174"/>
      <c r="D28" s="174"/>
      <c r="E28" s="174"/>
      <c r="F28" s="174"/>
      <c r="G28" s="174"/>
      <c r="H28" s="174"/>
      <c r="I28" s="174"/>
    </row>
    <row r="29" spans="1:9" x14ac:dyDescent="0.35">
      <c r="A29" s="191"/>
      <c r="B29" s="191"/>
      <c r="C29" s="191"/>
      <c r="D29" s="191"/>
      <c r="E29" s="191"/>
      <c r="F29" s="191"/>
      <c r="G29" s="191"/>
      <c r="H29" s="191"/>
      <c r="I29" s="191"/>
    </row>
  </sheetData>
  <mergeCells count="6">
    <mergeCell ref="A1:I2"/>
    <mergeCell ref="A28:I29"/>
    <mergeCell ref="A3:A5"/>
    <mergeCell ref="B3:I3"/>
    <mergeCell ref="B4:E4"/>
    <mergeCell ref="F4:I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N15" sqref="N15"/>
    </sheetView>
  </sheetViews>
  <sheetFormatPr defaultColWidth="11.453125" defaultRowHeight="14.5" x14ac:dyDescent="0.35"/>
  <cols>
    <col min="1" max="1" width="32.26953125" customWidth="1"/>
  </cols>
  <sheetData>
    <row r="1" spans="1:9" x14ac:dyDescent="0.35">
      <c r="A1" s="173" t="s">
        <v>1366</v>
      </c>
      <c r="B1" s="173"/>
      <c r="C1" s="173"/>
      <c r="D1" s="173"/>
      <c r="E1" s="173"/>
      <c r="F1" s="173"/>
      <c r="G1" s="173"/>
      <c r="H1" s="173"/>
      <c r="I1" s="173"/>
    </row>
    <row r="2" spans="1:9" ht="15" thickBot="1" x14ac:dyDescent="0.4">
      <c r="A2" s="173"/>
      <c r="B2" s="173"/>
      <c r="C2" s="173"/>
      <c r="D2" s="173"/>
      <c r="E2" s="173"/>
      <c r="F2" s="173"/>
      <c r="G2" s="173"/>
      <c r="H2" s="173"/>
      <c r="I2" s="173"/>
    </row>
    <row r="3" spans="1:9" ht="15" thickBot="1" x14ac:dyDescent="0.4">
      <c r="A3" s="176" t="s">
        <v>1109</v>
      </c>
      <c r="B3" s="197" t="s">
        <v>1044</v>
      </c>
      <c r="C3" s="198"/>
      <c r="D3" s="198"/>
      <c r="E3" s="198"/>
      <c r="F3" s="198"/>
      <c r="G3" s="198"/>
      <c r="H3" s="198"/>
      <c r="I3" s="199"/>
    </row>
    <row r="4" spans="1:9" ht="15" thickBot="1" x14ac:dyDescent="0.4">
      <c r="A4" s="206"/>
      <c r="B4" s="197" t="s">
        <v>1045</v>
      </c>
      <c r="C4" s="198"/>
      <c r="D4" s="198"/>
      <c r="E4" s="199"/>
      <c r="F4" s="197" t="s">
        <v>1046</v>
      </c>
      <c r="G4" s="198"/>
      <c r="H4" s="198"/>
      <c r="I4" s="199"/>
    </row>
    <row r="5" spans="1:9" ht="15" thickBot="1" x14ac:dyDescent="0.4">
      <c r="A5" s="177"/>
      <c r="B5" s="126" t="s">
        <v>89</v>
      </c>
      <c r="C5" s="126" t="s">
        <v>90</v>
      </c>
      <c r="D5" s="126" t="s">
        <v>91</v>
      </c>
      <c r="E5" s="126" t="s">
        <v>92</v>
      </c>
      <c r="F5" s="126" t="s">
        <v>89</v>
      </c>
      <c r="G5" s="126" t="s">
        <v>90</v>
      </c>
      <c r="H5" s="126" t="s">
        <v>91</v>
      </c>
      <c r="I5" s="126" t="s">
        <v>92</v>
      </c>
    </row>
    <row r="6" spans="1:9" ht="15" thickBot="1" x14ac:dyDescent="0.4">
      <c r="A6" s="128" t="s">
        <v>1136</v>
      </c>
      <c r="B6" s="74">
        <v>36.299999999999997</v>
      </c>
      <c r="C6" s="50">
        <v>3.4</v>
      </c>
      <c r="D6" s="50">
        <v>29.9</v>
      </c>
      <c r="E6" s="50">
        <v>43.3</v>
      </c>
      <c r="F6" s="74">
        <v>29.9</v>
      </c>
      <c r="G6" s="50">
        <v>1</v>
      </c>
      <c r="H6" s="50">
        <v>27.9</v>
      </c>
      <c r="I6" s="50">
        <v>32</v>
      </c>
    </row>
    <row r="7" spans="1:9" ht="15" thickBot="1" x14ac:dyDescent="0.4">
      <c r="A7" s="128" t="s">
        <v>1137</v>
      </c>
      <c r="B7" s="74">
        <v>0.2</v>
      </c>
      <c r="C7" s="50">
        <v>0.2</v>
      </c>
      <c r="D7" s="50">
        <v>0.1</v>
      </c>
      <c r="E7" s="50">
        <v>1</v>
      </c>
      <c r="F7" s="74">
        <v>1.1000000000000001</v>
      </c>
      <c r="G7" s="50">
        <v>0.2</v>
      </c>
      <c r="H7" s="50">
        <v>0.8</v>
      </c>
      <c r="I7" s="50">
        <v>1.6</v>
      </c>
    </row>
    <row r="8" spans="1:9" ht="15" thickBot="1" x14ac:dyDescent="0.4">
      <c r="A8" s="128" t="s">
        <v>1138</v>
      </c>
      <c r="B8" s="74">
        <v>0.3</v>
      </c>
      <c r="C8" s="50">
        <v>0.2</v>
      </c>
      <c r="D8" s="50">
        <v>0.1</v>
      </c>
      <c r="E8" s="50">
        <v>1</v>
      </c>
      <c r="F8" s="74">
        <v>0.9</v>
      </c>
      <c r="G8" s="50">
        <v>0.2</v>
      </c>
      <c r="H8" s="50">
        <v>0.6</v>
      </c>
      <c r="I8" s="50">
        <v>1.3</v>
      </c>
    </row>
    <row r="9" spans="1:9" ht="15" thickBot="1" x14ac:dyDescent="0.4">
      <c r="A9" s="128" t="s">
        <v>1139</v>
      </c>
      <c r="B9" s="74">
        <v>27</v>
      </c>
      <c r="C9" s="50">
        <v>3.1</v>
      </c>
      <c r="D9" s="50">
        <v>21.4</v>
      </c>
      <c r="E9" s="50">
        <v>33.5</v>
      </c>
      <c r="F9" s="74">
        <v>27.6</v>
      </c>
      <c r="G9" s="50">
        <v>1</v>
      </c>
      <c r="H9" s="50">
        <v>25.6</v>
      </c>
      <c r="I9" s="50">
        <v>29.6</v>
      </c>
    </row>
    <row r="10" spans="1:9" ht="15" thickBot="1" x14ac:dyDescent="0.4">
      <c r="A10" s="128" t="s">
        <v>1140</v>
      </c>
      <c r="B10" s="74">
        <v>13.7</v>
      </c>
      <c r="C10" s="50">
        <v>2.6</v>
      </c>
      <c r="D10" s="50">
        <v>9.4</v>
      </c>
      <c r="E10" s="50">
        <v>19.5</v>
      </c>
      <c r="F10" s="74">
        <v>7.4</v>
      </c>
      <c r="G10" s="50">
        <v>0.7</v>
      </c>
      <c r="H10" s="50">
        <v>6.2</v>
      </c>
      <c r="I10" s="50">
        <v>8.9</v>
      </c>
    </row>
    <row r="11" spans="1:9" ht="15" thickBot="1" x14ac:dyDescent="0.4">
      <c r="A11" s="128" t="s">
        <v>1141</v>
      </c>
      <c r="B11" s="74">
        <v>4.5999999999999996</v>
      </c>
      <c r="C11" s="50">
        <v>1.9</v>
      </c>
      <c r="D11" s="50">
        <v>2</v>
      </c>
      <c r="E11" s="50">
        <v>10.3</v>
      </c>
      <c r="F11" s="74">
        <v>2.5</v>
      </c>
      <c r="G11" s="50">
        <v>0.4</v>
      </c>
      <c r="H11" s="50">
        <v>1.9</v>
      </c>
      <c r="I11" s="50">
        <v>3.4</v>
      </c>
    </row>
    <row r="12" spans="1:9" ht="23.5" thickBot="1" x14ac:dyDescent="0.4">
      <c r="A12" s="128" t="s">
        <v>1142</v>
      </c>
      <c r="B12" s="74">
        <v>9.1</v>
      </c>
      <c r="C12" s="50">
        <v>2</v>
      </c>
      <c r="D12" s="50">
        <v>5.9</v>
      </c>
      <c r="E12" s="50">
        <v>13.7</v>
      </c>
      <c r="F12" s="74">
        <v>5.9</v>
      </c>
      <c r="G12" s="50">
        <v>0.5</v>
      </c>
      <c r="H12" s="50">
        <v>5</v>
      </c>
      <c r="I12" s="50">
        <v>6.9</v>
      </c>
    </row>
    <row r="13" spans="1:9" ht="15" thickBot="1" x14ac:dyDescent="0.4">
      <c r="A13" s="128" t="s">
        <v>1143</v>
      </c>
      <c r="B13" s="74">
        <v>2.9</v>
      </c>
      <c r="C13" s="50">
        <v>0.9</v>
      </c>
      <c r="D13" s="50">
        <v>1.6</v>
      </c>
      <c r="E13" s="50">
        <v>5.2</v>
      </c>
      <c r="F13" s="74">
        <v>5.4</v>
      </c>
      <c r="G13" s="50">
        <v>0.5</v>
      </c>
      <c r="H13" s="50">
        <v>4.5</v>
      </c>
      <c r="I13" s="50">
        <v>6.4</v>
      </c>
    </row>
    <row r="14" spans="1:9" ht="15" thickBot="1" x14ac:dyDescent="0.4">
      <c r="A14" s="128" t="s">
        <v>1144</v>
      </c>
      <c r="B14" s="74">
        <v>32.299999999999997</v>
      </c>
      <c r="C14" s="50">
        <v>3.3</v>
      </c>
      <c r="D14" s="50">
        <v>26.1</v>
      </c>
      <c r="E14" s="50">
        <v>39.200000000000003</v>
      </c>
      <c r="F14" s="74">
        <v>26</v>
      </c>
      <c r="G14" s="50">
        <v>1</v>
      </c>
      <c r="H14" s="50">
        <v>24.1</v>
      </c>
      <c r="I14" s="50">
        <v>28.1</v>
      </c>
    </row>
    <row r="15" spans="1:9" ht="15" thickBot="1" x14ac:dyDescent="0.4">
      <c r="A15" s="128" t="s">
        <v>1145</v>
      </c>
      <c r="B15" s="74">
        <v>2</v>
      </c>
      <c r="C15" s="50">
        <v>0.8</v>
      </c>
      <c r="D15" s="50">
        <v>0.9</v>
      </c>
      <c r="E15" s="50">
        <v>4.0999999999999996</v>
      </c>
      <c r="F15" s="74">
        <v>1.7</v>
      </c>
      <c r="G15" s="50">
        <v>0.3</v>
      </c>
      <c r="H15" s="50">
        <v>1.2</v>
      </c>
      <c r="I15" s="50">
        <v>2.2999999999999998</v>
      </c>
    </row>
    <row r="16" spans="1:9" ht="15" thickBot="1" x14ac:dyDescent="0.4">
      <c r="A16" s="128" t="s">
        <v>1146</v>
      </c>
      <c r="B16" s="74">
        <v>7.6</v>
      </c>
      <c r="C16" s="50">
        <v>2.4</v>
      </c>
      <c r="D16" s="50">
        <v>4</v>
      </c>
      <c r="E16" s="50">
        <v>13.8</v>
      </c>
      <c r="F16" s="74">
        <v>2.6</v>
      </c>
      <c r="G16" s="50">
        <v>0.3</v>
      </c>
      <c r="H16" s="50">
        <v>2</v>
      </c>
      <c r="I16" s="50">
        <v>3.2</v>
      </c>
    </row>
    <row r="17" spans="1:9" ht="15" thickBot="1" x14ac:dyDescent="0.4">
      <c r="A17" s="128" t="s">
        <v>1147</v>
      </c>
      <c r="B17" s="74">
        <v>0</v>
      </c>
      <c r="C17" s="50">
        <v>0</v>
      </c>
      <c r="D17" s="50">
        <v>0</v>
      </c>
      <c r="E17" s="50">
        <v>0.2</v>
      </c>
      <c r="F17" s="74">
        <v>0.2</v>
      </c>
      <c r="G17" s="50">
        <v>0.1</v>
      </c>
      <c r="H17" s="50">
        <v>0.1</v>
      </c>
      <c r="I17" s="50">
        <v>0.8</v>
      </c>
    </row>
    <row r="18" spans="1:9" ht="15" thickBot="1" x14ac:dyDescent="0.4">
      <c r="A18" s="128" t="s">
        <v>1148</v>
      </c>
      <c r="B18" s="74">
        <v>3.1</v>
      </c>
      <c r="C18" s="50">
        <v>1.7</v>
      </c>
      <c r="D18" s="50">
        <v>1</v>
      </c>
      <c r="E18" s="50">
        <v>9</v>
      </c>
      <c r="F18" s="74">
        <v>1.8</v>
      </c>
      <c r="G18" s="50">
        <v>0.3</v>
      </c>
      <c r="H18" s="50">
        <v>1.3</v>
      </c>
      <c r="I18" s="50">
        <v>2.6</v>
      </c>
    </row>
    <row r="19" spans="1:9" ht="15" thickBot="1" x14ac:dyDescent="0.4">
      <c r="A19" s="128" t="s">
        <v>1149</v>
      </c>
      <c r="B19" s="74">
        <v>3.3</v>
      </c>
      <c r="C19" s="50">
        <v>1.8</v>
      </c>
      <c r="D19" s="50">
        <v>1.1000000000000001</v>
      </c>
      <c r="E19" s="50">
        <v>9.3000000000000007</v>
      </c>
      <c r="F19" s="74">
        <v>2</v>
      </c>
      <c r="G19" s="50">
        <v>0.3</v>
      </c>
      <c r="H19" s="50">
        <v>1.5</v>
      </c>
      <c r="I19" s="50">
        <v>2.7</v>
      </c>
    </row>
    <row r="20" spans="1:9" ht="15" thickBot="1" x14ac:dyDescent="0.4">
      <c r="A20" s="128" t="s">
        <v>1127</v>
      </c>
      <c r="B20" s="74">
        <v>4.0999999999999996</v>
      </c>
      <c r="C20" s="50">
        <v>1.7</v>
      </c>
      <c r="D20" s="50">
        <v>1.9</v>
      </c>
      <c r="E20" s="50">
        <v>8.9</v>
      </c>
      <c r="F20" s="74">
        <v>2.6</v>
      </c>
      <c r="G20" s="50">
        <v>0.3</v>
      </c>
      <c r="H20" s="50">
        <v>2.2000000000000002</v>
      </c>
      <c r="I20" s="50">
        <v>3.2</v>
      </c>
    </row>
    <row r="21" spans="1:9" ht="15" thickBot="1" x14ac:dyDescent="0.4">
      <c r="A21" s="128" t="s">
        <v>1150</v>
      </c>
      <c r="B21" s="74">
        <v>0.6</v>
      </c>
      <c r="C21" s="50">
        <v>0.3</v>
      </c>
      <c r="D21" s="50">
        <v>0.2</v>
      </c>
      <c r="E21" s="50">
        <v>1.8</v>
      </c>
      <c r="F21" s="74">
        <v>0.6</v>
      </c>
      <c r="G21" s="50">
        <v>0.2</v>
      </c>
      <c r="H21" s="50">
        <v>0.4</v>
      </c>
      <c r="I21" s="50">
        <v>1</v>
      </c>
    </row>
    <row r="22" spans="1:9" ht="15" thickBot="1" x14ac:dyDescent="0.4">
      <c r="A22" s="128" t="s">
        <v>1151</v>
      </c>
      <c r="B22" s="74">
        <v>1.4</v>
      </c>
      <c r="C22" s="50">
        <v>0.9</v>
      </c>
      <c r="D22" s="50">
        <v>0.4</v>
      </c>
      <c r="E22" s="50">
        <v>4.8</v>
      </c>
      <c r="F22" s="74">
        <v>0.7</v>
      </c>
      <c r="G22" s="50">
        <v>0.2</v>
      </c>
      <c r="H22" s="50">
        <v>0.4</v>
      </c>
      <c r="I22" s="50">
        <v>1.3</v>
      </c>
    </row>
    <row r="23" spans="1:9" ht="15" thickBot="1" x14ac:dyDescent="0.4">
      <c r="A23" s="128" t="s">
        <v>1174</v>
      </c>
      <c r="B23" s="74">
        <v>1.9</v>
      </c>
      <c r="C23" s="50">
        <v>1.1000000000000001</v>
      </c>
      <c r="D23" s="50">
        <v>0.6</v>
      </c>
      <c r="E23" s="50">
        <v>5.9</v>
      </c>
      <c r="F23" s="74">
        <v>0.9</v>
      </c>
      <c r="G23" s="50">
        <v>0.2</v>
      </c>
      <c r="H23" s="50">
        <v>0.6</v>
      </c>
      <c r="I23" s="50">
        <v>1.3</v>
      </c>
    </row>
    <row r="24" spans="1:9" ht="15" thickBot="1" x14ac:dyDescent="0.4">
      <c r="A24" s="128" t="s">
        <v>1355</v>
      </c>
      <c r="B24" s="74">
        <v>5.9</v>
      </c>
      <c r="C24" s="50">
        <v>2.1</v>
      </c>
      <c r="D24" s="50">
        <v>3</v>
      </c>
      <c r="E24" s="50">
        <v>11.5</v>
      </c>
      <c r="F24" s="74">
        <v>1.4</v>
      </c>
      <c r="G24" s="50">
        <v>0.2</v>
      </c>
      <c r="H24" s="50">
        <v>1</v>
      </c>
      <c r="I24" s="50">
        <v>2</v>
      </c>
    </row>
    <row r="25" spans="1:9" ht="15" thickBot="1" x14ac:dyDescent="0.4">
      <c r="A25" s="128" t="s">
        <v>1170</v>
      </c>
      <c r="B25" s="74">
        <v>1.5</v>
      </c>
      <c r="C25" s="50">
        <v>0.6</v>
      </c>
      <c r="D25" s="50">
        <v>0.7</v>
      </c>
      <c r="E25" s="50">
        <v>3.1</v>
      </c>
      <c r="F25" s="74">
        <v>0.7</v>
      </c>
      <c r="G25" s="50">
        <v>0.2</v>
      </c>
      <c r="H25" s="50">
        <v>0.4</v>
      </c>
      <c r="I25" s="50">
        <v>1</v>
      </c>
    </row>
    <row r="26" spans="1:9" ht="15" thickBot="1" x14ac:dyDescent="0.4">
      <c r="A26" s="128" t="s">
        <v>1130</v>
      </c>
      <c r="B26" s="74">
        <v>0.1</v>
      </c>
      <c r="C26" s="50">
        <v>0.1</v>
      </c>
      <c r="D26" s="50">
        <v>0</v>
      </c>
      <c r="E26" s="50">
        <v>0.6</v>
      </c>
      <c r="F26" s="74">
        <v>0.4</v>
      </c>
      <c r="G26" s="50">
        <v>0.1</v>
      </c>
      <c r="H26" s="50">
        <v>0.3</v>
      </c>
      <c r="I26" s="50">
        <v>0.6</v>
      </c>
    </row>
    <row r="27" spans="1:9" ht="15" thickBot="1" x14ac:dyDescent="0.4">
      <c r="A27" s="128" t="s">
        <v>1155</v>
      </c>
      <c r="B27" s="74">
        <v>0</v>
      </c>
      <c r="C27" s="50">
        <v>0</v>
      </c>
      <c r="D27" s="50">
        <v>0</v>
      </c>
      <c r="E27" s="50">
        <v>0</v>
      </c>
      <c r="F27" s="74">
        <v>0.1</v>
      </c>
      <c r="G27" s="50">
        <v>0.1</v>
      </c>
      <c r="H27" s="50">
        <v>0</v>
      </c>
      <c r="I27" s="50">
        <v>0.3</v>
      </c>
    </row>
    <row r="28" spans="1:9" ht="15" thickBot="1" x14ac:dyDescent="0.4">
      <c r="A28" s="128" t="s">
        <v>1156</v>
      </c>
      <c r="B28" s="74">
        <v>31</v>
      </c>
      <c r="C28" s="50">
        <v>3.5</v>
      </c>
      <c r="D28" s="50">
        <v>24.6</v>
      </c>
      <c r="E28" s="50">
        <v>38.299999999999997</v>
      </c>
      <c r="F28" s="74">
        <v>38</v>
      </c>
      <c r="G28" s="50">
        <v>1.1000000000000001</v>
      </c>
      <c r="H28" s="50">
        <v>35.9</v>
      </c>
      <c r="I28" s="50">
        <v>40.200000000000003</v>
      </c>
    </row>
    <row r="29" spans="1:9" ht="15" thickBot="1" x14ac:dyDescent="0.4">
      <c r="A29" s="128" t="s">
        <v>1157</v>
      </c>
      <c r="B29" s="74">
        <v>2.1</v>
      </c>
      <c r="C29" s="50">
        <v>6</v>
      </c>
      <c r="D29" s="50">
        <v>1.1000000000000001</v>
      </c>
      <c r="E29" s="50">
        <v>0.7</v>
      </c>
      <c r="F29" s="74">
        <v>1.2</v>
      </c>
      <c r="G29" s="50">
        <v>0.3</v>
      </c>
      <c r="H29" s="50">
        <v>0.8</v>
      </c>
      <c r="I29" s="50">
        <v>1.9</v>
      </c>
    </row>
    <row r="30" spans="1:9" x14ac:dyDescent="0.35">
      <c r="A30" s="174" t="s">
        <v>1329</v>
      </c>
      <c r="B30" s="174"/>
      <c r="C30" s="174"/>
      <c r="D30" s="174"/>
      <c r="E30" s="174"/>
      <c r="F30" s="174"/>
      <c r="G30" s="174"/>
      <c r="H30" s="174"/>
      <c r="I30" s="174"/>
    </row>
    <row r="31" spans="1:9" x14ac:dyDescent="0.35">
      <c r="A31" s="175"/>
      <c r="B31" s="175"/>
      <c r="C31" s="175"/>
      <c r="D31" s="175"/>
      <c r="E31" s="175"/>
      <c r="F31" s="175"/>
      <c r="G31" s="175"/>
      <c r="H31" s="175"/>
      <c r="I31" s="175"/>
    </row>
  </sheetData>
  <mergeCells count="6">
    <mergeCell ref="A1:I2"/>
    <mergeCell ref="A30:I31"/>
    <mergeCell ref="A3:A5"/>
    <mergeCell ref="B3:I3"/>
    <mergeCell ref="B4:E4"/>
    <mergeCell ref="F4:I4"/>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B27" sqref="B27"/>
    </sheetView>
  </sheetViews>
  <sheetFormatPr defaultColWidth="11.453125" defaultRowHeight="14.5" x14ac:dyDescent="0.35"/>
  <cols>
    <col min="1" max="1" width="39.26953125" customWidth="1"/>
  </cols>
  <sheetData>
    <row r="1" spans="1:9" x14ac:dyDescent="0.35">
      <c r="A1" s="173" t="s">
        <v>1367</v>
      </c>
      <c r="B1" s="173"/>
      <c r="C1" s="173"/>
      <c r="D1" s="173"/>
      <c r="E1" s="173"/>
      <c r="F1" s="173"/>
      <c r="G1" s="173"/>
      <c r="H1" s="173"/>
      <c r="I1" s="173"/>
    </row>
    <row r="2" spans="1:9" ht="15" thickBot="1" x14ac:dyDescent="0.4">
      <c r="A2" s="241"/>
      <c r="B2" s="241"/>
      <c r="C2" s="241"/>
      <c r="D2" s="241"/>
      <c r="E2" s="241"/>
      <c r="F2" s="241"/>
      <c r="G2" s="241"/>
      <c r="H2" s="241"/>
      <c r="I2" s="241"/>
    </row>
    <row r="3" spans="1:9" ht="15" thickBot="1" x14ac:dyDescent="0.4">
      <c r="A3" s="176" t="s">
        <v>1078</v>
      </c>
      <c r="B3" s="197" t="s">
        <v>974</v>
      </c>
      <c r="C3" s="198"/>
      <c r="D3" s="198"/>
      <c r="E3" s="198"/>
      <c r="F3" s="198"/>
      <c r="G3" s="198"/>
      <c r="H3" s="198"/>
      <c r="I3" s="199"/>
    </row>
    <row r="4" spans="1:9" ht="15" thickBot="1" x14ac:dyDescent="0.4">
      <c r="A4" s="206"/>
      <c r="B4" s="197" t="s">
        <v>1045</v>
      </c>
      <c r="C4" s="198"/>
      <c r="D4" s="198"/>
      <c r="E4" s="199"/>
      <c r="F4" s="197" t="s">
        <v>1046</v>
      </c>
      <c r="G4" s="198"/>
      <c r="H4" s="198"/>
      <c r="I4" s="199"/>
    </row>
    <row r="5" spans="1:9" ht="15" thickBot="1" x14ac:dyDescent="0.4">
      <c r="A5" s="177"/>
      <c r="B5" s="75" t="s">
        <v>89</v>
      </c>
      <c r="C5" s="75" t="s">
        <v>90</v>
      </c>
      <c r="D5" s="75" t="s">
        <v>91</v>
      </c>
      <c r="E5" s="75" t="s">
        <v>92</v>
      </c>
      <c r="F5" s="75" t="s">
        <v>89</v>
      </c>
      <c r="G5" s="75" t="s">
        <v>90</v>
      </c>
      <c r="H5" s="75" t="s">
        <v>91</v>
      </c>
      <c r="I5" s="75" t="s">
        <v>92</v>
      </c>
    </row>
    <row r="6" spans="1:9" ht="15" thickBot="1" x14ac:dyDescent="0.4">
      <c r="A6" s="238" t="s">
        <v>1079</v>
      </c>
      <c r="B6" s="239"/>
      <c r="C6" s="239"/>
      <c r="D6" s="239"/>
      <c r="E6" s="239"/>
      <c r="F6" s="239"/>
      <c r="G6" s="239"/>
      <c r="H6" s="239"/>
      <c r="I6" s="240"/>
    </row>
    <row r="7" spans="1:9" ht="15" thickBot="1" x14ac:dyDescent="0.4">
      <c r="A7" s="128" t="s">
        <v>1080</v>
      </c>
      <c r="B7" s="74">
        <v>52.5</v>
      </c>
      <c r="C7" s="50">
        <v>3.6</v>
      </c>
      <c r="D7" s="50">
        <v>45.5</v>
      </c>
      <c r="E7" s="50">
        <v>59.3</v>
      </c>
      <c r="F7" s="74">
        <v>36.9</v>
      </c>
      <c r="G7" s="50">
        <v>1.1000000000000001</v>
      </c>
      <c r="H7" s="50">
        <v>34.799999999999997</v>
      </c>
      <c r="I7" s="50">
        <v>39.1</v>
      </c>
    </row>
    <row r="8" spans="1:9" ht="15" thickBot="1" x14ac:dyDescent="0.4">
      <c r="A8" s="128" t="s">
        <v>1081</v>
      </c>
      <c r="B8" s="74">
        <v>39.799999999999997</v>
      </c>
      <c r="C8" s="50">
        <v>3.5</v>
      </c>
      <c r="D8" s="50">
        <v>33.200000000000003</v>
      </c>
      <c r="E8" s="50">
        <v>46.7</v>
      </c>
      <c r="F8" s="74">
        <v>50.6</v>
      </c>
      <c r="G8" s="50">
        <v>1.1000000000000001</v>
      </c>
      <c r="H8" s="50">
        <v>48.4</v>
      </c>
      <c r="I8" s="50">
        <v>52.9</v>
      </c>
    </row>
    <row r="9" spans="1:9" ht="15" thickBot="1" x14ac:dyDescent="0.4">
      <c r="A9" s="128" t="s">
        <v>1082</v>
      </c>
      <c r="B9" s="74">
        <v>7.8</v>
      </c>
      <c r="C9" s="50">
        <v>1.4</v>
      </c>
      <c r="D9" s="50">
        <v>5.4</v>
      </c>
      <c r="E9" s="50">
        <v>11.1</v>
      </c>
      <c r="F9" s="74">
        <v>12.4</v>
      </c>
      <c r="G9" s="50">
        <v>0.7</v>
      </c>
      <c r="H9" s="50">
        <v>11.1</v>
      </c>
      <c r="I9" s="50">
        <v>14</v>
      </c>
    </row>
    <row r="10" spans="1:9" ht="15" thickBot="1" x14ac:dyDescent="0.4">
      <c r="A10" s="238" t="s">
        <v>1083</v>
      </c>
      <c r="B10" s="239"/>
      <c r="C10" s="239"/>
      <c r="D10" s="239"/>
      <c r="E10" s="239"/>
      <c r="F10" s="239"/>
      <c r="G10" s="239"/>
      <c r="H10" s="239"/>
      <c r="I10" s="240"/>
    </row>
    <row r="11" spans="1:9" ht="15" thickBot="1" x14ac:dyDescent="0.4">
      <c r="A11" s="128" t="s">
        <v>1084</v>
      </c>
      <c r="B11" s="74">
        <v>1.4</v>
      </c>
      <c r="C11" s="50">
        <v>0.5</v>
      </c>
      <c r="D11" s="50">
        <v>0.6</v>
      </c>
      <c r="E11" s="50">
        <v>3</v>
      </c>
      <c r="F11" s="74">
        <v>2.8</v>
      </c>
      <c r="G11" s="50">
        <v>0.4</v>
      </c>
      <c r="H11" s="50">
        <v>2.2000000000000002</v>
      </c>
      <c r="I11" s="50">
        <v>3.7</v>
      </c>
    </row>
    <row r="12" spans="1:9" ht="15" thickBot="1" x14ac:dyDescent="0.4">
      <c r="A12" s="128" t="s">
        <v>1085</v>
      </c>
      <c r="B12" s="74">
        <v>31.3</v>
      </c>
      <c r="C12" s="50">
        <v>3.2</v>
      </c>
      <c r="D12" s="50">
        <v>25.4</v>
      </c>
      <c r="E12" s="50">
        <v>37.9</v>
      </c>
      <c r="F12" s="74">
        <v>48.4</v>
      </c>
      <c r="G12" s="50">
        <v>1.1000000000000001</v>
      </c>
      <c r="H12" s="50">
        <v>46.1</v>
      </c>
      <c r="I12" s="50">
        <v>50.6</v>
      </c>
    </row>
    <row r="13" spans="1:9" ht="23.5" thickBot="1" x14ac:dyDescent="0.4">
      <c r="A13" s="128" t="s">
        <v>1086</v>
      </c>
      <c r="B13" s="74">
        <v>35.4</v>
      </c>
      <c r="C13" s="50">
        <v>3.6</v>
      </c>
      <c r="D13" s="50">
        <v>28.7</v>
      </c>
      <c r="E13" s="50">
        <v>42.8</v>
      </c>
      <c r="F13" s="74">
        <v>30.9</v>
      </c>
      <c r="G13" s="50">
        <v>1.1000000000000001</v>
      </c>
      <c r="H13" s="50">
        <v>28.9</v>
      </c>
      <c r="I13" s="50">
        <v>33</v>
      </c>
    </row>
    <row r="14" spans="1:9" ht="15" thickBot="1" x14ac:dyDescent="0.4">
      <c r="A14" s="128" t="s">
        <v>1098</v>
      </c>
      <c r="B14" s="74">
        <v>31.9</v>
      </c>
      <c r="C14" s="50">
        <v>3.2</v>
      </c>
      <c r="D14" s="50">
        <v>26</v>
      </c>
      <c r="E14" s="50">
        <v>38.6</v>
      </c>
      <c r="F14" s="74">
        <v>17.899999999999999</v>
      </c>
      <c r="G14" s="50">
        <v>0.8</v>
      </c>
      <c r="H14" s="50">
        <v>16.3</v>
      </c>
      <c r="I14" s="50">
        <v>19.600000000000001</v>
      </c>
    </row>
    <row r="15" spans="1:9" ht="15" thickBot="1" x14ac:dyDescent="0.4">
      <c r="A15" s="238" t="s">
        <v>1101</v>
      </c>
      <c r="B15" s="239"/>
      <c r="C15" s="239"/>
      <c r="D15" s="239"/>
      <c r="E15" s="239"/>
      <c r="F15" s="239"/>
      <c r="G15" s="239"/>
      <c r="H15" s="239"/>
      <c r="I15" s="240"/>
    </row>
    <row r="16" spans="1:9" ht="23.5" thickBot="1" x14ac:dyDescent="0.4">
      <c r="A16" s="128" t="s">
        <v>1089</v>
      </c>
      <c r="B16" s="74">
        <v>19.5</v>
      </c>
      <c r="C16" s="50">
        <v>2.7</v>
      </c>
      <c r="D16" s="50">
        <v>14.7</v>
      </c>
      <c r="E16" s="50">
        <v>25.4</v>
      </c>
      <c r="F16" s="74">
        <v>28.4</v>
      </c>
      <c r="G16" s="50">
        <v>1</v>
      </c>
      <c r="H16" s="50">
        <v>26.4</v>
      </c>
      <c r="I16" s="50">
        <v>30.5</v>
      </c>
    </row>
    <row r="17" spans="1:9" ht="15" thickBot="1" x14ac:dyDescent="0.4">
      <c r="A17" s="128" t="s">
        <v>1099</v>
      </c>
      <c r="B17" s="74">
        <v>33</v>
      </c>
      <c r="C17" s="50">
        <v>3.6</v>
      </c>
      <c r="D17" s="50">
        <v>26.4</v>
      </c>
      <c r="E17" s="50">
        <v>40.4</v>
      </c>
      <c r="F17" s="74">
        <v>32.799999999999997</v>
      </c>
      <c r="G17" s="50">
        <v>1.1000000000000001</v>
      </c>
      <c r="H17" s="50">
        <v>30.6</v>
      </c>
      <c r="I17" s="50">
        <v>34.9</v>
      </c>
    </row>
    <row r="18" spans="1:9" ht="15" thickBot="1" x14ac:dyDescent="0.4">
      <c r="A18" s="128" t="s">
        <v>1091</v>
      </c>
      <c r="B18" s="74">
        <v>47.5</v>
      </c>
      <c r="C18" s="50">
        <v>3.5</v>
      </c>
      <c r="D18" s="50">
        <v>40.700000000000003</v>
      </c>
      <c r="E18" s="50">
        <v>54.5</v>
      </c>
      <c r="F18" s="74">
        <v>38.799999999999997</v>
      </c>
      <c r="G18" s="50">
        <v>1.1000000000000001</v>
      </c>
      <c r="H18" s="50">
        <v>36.700000000000003</v>
      </c>
      <c r="I18" s="50">
        <v>41</v>
      </c>
    </row>
    <row r="19" spans="1:9" ht="23.5" thickBot="1" x14ac:dyDescent="0.4">
      <c r="A19" s="54" t="s">
        <v>1078</v>
      </c>
      <c r="B19" s="126" t="s">
        <v>1100</v>
      </c>
      <c r="C19" s="75" t="s">
        <v>90</v>
      </c>
      <c r="D19" s="75" t="s">
        <v>91</v>
      </c>
      <c r="E19" s="75" t="s">
        <v>92</v>
      </c>
      <c r="F19" s="126" t="s">
        <v>1100</v>
      </c>
      <c r="G19" s="75" t="s">
        <v>90</v>
      </c>
      <c r="H19" s="75" t="s">
        <v>91</v>
      </c>
      <c r="I19" s="75" t="s">
        <v>92</v>
      </c>
    </row>
    <row r="20" spans="1:9" ht="15" thickBot="1" x14ac:dyDescent="0.4">
      <c r="A20" s="128" t="s">
        <v>1079</v>
      </c>
      <c r="B20" s="74">
        <v>25.8</v>
      </c>
      <c r="C20" s="50">
        <v>1.9</v>
      </c>
      <c r="D20" s="50">
        <v>22</v>
      </c>
      <c r="E20" s="50">
        <v>29.5</v>
      </c>
      <c r="F20" s="74">
        <v>36</v>
      </c>
      <c r="G20" s="50">
        <v>0.8</v>
      </c>
      <c r="H20" s="50">
        <v>34.5</v>
      </c>
      <c r="I20" s="50">
        <v>37.4</v>
      </c>
    </row>
    <row r="21" spans="1:9" ht="23.5" thickBot="1" x14ac:dyDescent="0.4">
      <c r="A21" s="128" t="s">
        <v>1083</v>
      </c>
      <c r="B21" s="74">
        <v>142.5</v>
      </c>
      <c r="C21" s="50">
        <v>5.3</v>
      </c>
      <c r="D21" s="50">
        <v>132.19999999999999</v>
      </c>
      <c r="E21" s="50">
        <v>152.9</v>
      </c>
      <c r="F21" s="74">
        <v>96.9</v>
      </c>
      <c r="G21" s="50">
        <v>1.2</v>
      </c>
      <c r="H21" s="50">
        <v>94.7</v>
      </c>
      <c r="I21" s="50">
        <v>99.2</v>
      </c>
    </row>
    <row r="22" spans="1:9" ht="15" thickBot="1" x14ac:dyDescent="0.4">
      <c r="A22" s="128" t="s">
        <v>1101</v>
      </c>
      <c r="B22" s="74">
        <v>168.3</v>
      </c>
      <c r="C22" s="50">
        <v>5.5</v>
      </c>
      <c r="D22" s="50">
        <v>157.5</v>
      </c>
      <c r="E22" s="50">
        <v>179.1</v>
      </c>
      <c r="F22" s="74">
        <v>132.9</v>
      </c>
      <c r="G22" s="50">
        <v>1.4</v>
      </c>
      <c r="H22" s="50">
        <v>130.1</v>
      </c>
      <c r="I22" s="50">
        <v>135.69999999999999</v>
      </c>
    </row>
    <row r="23" spans="1:9" x14ac:dyDescent="0.35">
      <c r="A23" s="174" t="s">
        <v>1094</v>
      </c>
      <c r="B23" s="174"/>
      <c r="C23" s="174"/>
      <c r="D23" s="174"/>
      <c r="E23" s="174"/>
      <c r="F23" s="174"/>
      <c r="G23" s="174"/>
      <c r="H23" s="174"/>
      <c r="I23" s="174"/>
    </row>
    <row r="24" spans="1:9" x14ac:dyDescent="0.35">
      <c r="A24" s="191"/>
      <c r="B24" s="191"/>
      <c r="C24" s="191"/>
      <c r="D24" s="191"/>
      <c r="E24" s="191"/>
      <c r="F24" s="191"/>
      <c r="G24" s="191"/>
      <c r="H24" s="191"/>
      <c r="I24" s="191"/>
    </row>
    <row r="25" spans="1:9" x14ac:dyDescent="0.35">
      <c r="A25" s="191"/>
      <c r="B25" s="191"/>
      <c r="C25" s="191"/>
      <c r="D25" s="191"/>
      <c r="E25" s="191"/>
      <c r="F25" s="191"/>
      <c r="G25" s="191"/>
      <c r="H25" s="191"/>
      <c r="I25" s="191"/>
    </row>
  </sheetData>
  <mergeCells count="9">
    <mergeCell ref="A15:I15"/>
    <mergeCell ref="A1:I2"/>
    <mergeCell ref="A23:I25"/>
    <mergeCell ref="A3:A5"/>
    <mergeCell ref="B3:I3"/>
    <mergeCell ref="B4:E4"/>
    <mergeCell ref="F4:I4"/>
    <mergeCell ref="A6:I6"/>
    <mergeCell ref="A10:I10"/>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B7" sqref="B7"/>
    </sheetView>
  </sheetViews>
  <sheetFormatPr defaultColWidth="11.453125" defaultRowHeight="14.5" x14ac:dyDescent="0.35"/>
  <cols>
    <col min="1" max="1" width="32.1796875" customWidth="1"/>
  </cols>
  <sheetData>
    <row r="1" spans="1:9" x14ac:dyDescent="0.35">
      <c r="A1" s="173" t="s">
        <v>1368</v>
      </c>
      <c r="B1" s="173"/>
      <c r="C1" s="173"/>
      <c r="D1" s="173"/>
      <c r="E1" s="173"/>
      <c r="F1" s="173"/>
      <c r="G1" s="173"/>
      <c r="H1" s="173"/>
      <c r="I1" s="173"/>
    </row>
    <row r="2" spans="1:9" ht="15" thickBot="1" x14ac:dyDescent="0.4">
      <c r="A2" s="241"/>
      <c r="B2" s="241"/>
      <c r="C2" s="241"/>
      <c r="D2" s="241"/>
      <c r="E2" s="241"/>
      <c r="F2" s="241"/>
      <c r="G2" s="241"/>
      <c r="H2" s="241"/>
      <c r="I2" s="241"/>
    </row>
    <row r="3" spans="1:9" ht="15" thickBot="1" x14ac:dyDescent="0.4">
      <c r="A3" s="176" t="s">
        <v>1078</v>
      </c>
      <c r="B3" s="197" t="s">
        <v>974</v>
      </c>
      <c r="C3" s="198"/>
      <c r="D3" s="198"/>
      <c r="E3" s="198"/>
      <c r="F3" s="198"/>
      <c r="G3" s="198"/>
      <c r="H3" s="198"/>
      <c r="I3" s="199"/>
    </row>
    <row r="4" spans="1:9" ht="15" thickBot="1" x14ac:dyDescent="0.4">
      <c r="A4" s="206"/>
      <c r="B4" s="197" t="s">
        <v>1045</v>
      </c>
      <c r="C4" s="198"/>
      <c r="D4" s="198"/>
      <c r="E4" s="199"/>
      <c r="F4" s="197" t="s">
        <v>1046</v>
      </c>
      <c r="G4" s="198"/>
      <c r="H4" s="198"/>
      <c r="I4" s="199"/>
    </row>
    <row r="5" spans="1:9" ht="15" thickBot="1" x14ac:dyDescent="0.4">
      <c r="A5" s="177"/>
      <c r="B5" s="75" t="s">
        <v>89</v>
      </c>
      <c r="C5" s="75" t="s">
        <v>90</v>
      </c>
      <c r="D5" s="75" t="s">
        <v>91</v>
      </c>
      <c r="E5" s="75" t="s">
        <v>92</v>
      </c>
      <c r="F5" s="75" t="s">
        <v>89</v>
      </c>
      <c r="G5" s="75" t="s">
        <v>90</v>
      </c>
      <c r="H5" s="75" t="s">
        <v>91</v>
      </c>
      <c r="I5" s="75" t="s">
        <v>92</v>
      </c>
    </row>
    <row r="6" spans="1:9" ht="15" thickBot="1" x14ac:dyDescent="0.4">
      <c r="A6" s="238" t="s">
        <v>1177</v>
      </c>
      <c r="B6" s="239"/>
      <c r="C6" s="239"/>
      <c r="D6" s="239"/>
      <c r="E6" s="239"/>
      <c r="F6" s="239"/>
      <c r="G6" s="239"/>
      <c r="H6" s="239"/>
      <c r="I6" s="240"/>
    </row>
    <row r="7" spans="1:9" ht="15" thickBot="1" x14ac:dyDescent="0.4">
      <c r="A7" s="57" t="s">
        <v>1178</v>
      </c>
      <c r="B7" s="74">
        <v>5.4</v>
      </c>
      <c r="C7" s="50">
        <v>1.4</v>
      </c>
      <c r="D7" s="50">
        <v>3.2</v>
      </c>
      <c r="E7" s="50">
        <v>9</v>
      </c>
      <c r="F7" s="74">
        <v>1.2</v>
      </c>
      <c r="G7" s="50">
        <v>0.3</v>
      </c>
      <c r="H7" s="50">
        <v>0.8</v>
      </c>
      <c r="I7" s="50">
        <v>1.8</v>
      </c>
    </row>
    <row r="8" spans="1:9" ht="15" thickBot="1" x14ac:dyDescent="0.4">
      <c r="A8" s="57" t="s">
        <v>1179</v>
      </c>
      <c r="B8" s="74">
        <v>5</v>
      </c>
      <c r="C8" s="50">
        <v>1.3</v>
      </c>
      <c r="D8" s="50">
        <v>3.1</v>
      </c>
      <c r="E8" s="50">
        <v>8.1</v>
      </c>
      <c r="F8" s="74">
        <v>2.2000000000000002</v>
      </c>
      <c r="G8" s="50">
        <v>0.4</v>
      </c>
      <c r="H8" s="50">
        <v>1.6</v>
      </c>
      <c r="I8" s="50">
        <v>3</v>
      </c>
    </row>
    <row r="9" spans="1:9" ht="15" thickBot="1" x14ac:dyDescent="0.4">
      <c r="A9" s="57" t="s">
        <v>1180</v>
      </c>
      <c r="B9" s="74">
        <v>18.7</v>
      </c>
      <c r="C9" s="50">
        <v>2.8</v>
      </c>
      <c r="D9" s="50">
        <v>13.9</v>
      </c>
      <c r="E9" s="50">
        <v>24.8</v>
      </c>
      <c r="F9" s="74">
        <v>11.7</v>
      </c>
      <c r="G9" s="50">
        <v>0.7</v>
      </c>
      <c r="H9" s="50">
        <v>10.4</v>
      </c>
      <c r="I9" s="50">
        <v>13.3</v>
      </c>
    </row>
    <row r="10" spans="1:9" ht="15" thickBot="1" x14ac:dyDescent="0.4">
      <c r="A10" s="57" t="s">
        <v>1181</v>
      </c>
      <c r="B10" s="74">
        <v>18.100000000000001</v>
      </c>
      <c r="C10" s="50">
        <v>2.8</v>
      </c>
      <c r="D10" s="50">
        <v>13.3</v>
      </c>
      <c r="E10" s="50">
        <v>24.2</v>
      </c>
      <c r="F10" s="74">
        <v>20.6</v>
      </c>
      <c r="G10" s="50">
        <v>0.9</v>
      </c>
      <c r="H10" s="50">
        <v>18.8</v>
      </c>
      <c r="I10" s="50">
        <v>22.4</v>
      </c>
    </row>
    <row r="11" spans="1:9" ht="15" thickBot="1" x14ac:dyDescent="0.4">
      <c r="A11" s="57" t="s">
        <v>1182</v>
      </c>
      <c r="B11" s="74">
        <v>52.7</v>
      </c>
      <c r="C11" s="50">
        <v>3.6</v>
      </c>
      <c r="D11" s="50">
        <v>45.7</v>
      </c>
      <c r="E11" s="50">
        <v>59.6</v>
      </c>
      <c r="F11" s="74">
        <v>64.3</v>
      </c>
      <c r="G11" s="50">
        <v>1.1000000000000001</v>
      </c>
      <c r="H11" s="50">
        <v>62.1</v>
      </c>
      <c r="I11" s="50">
        <v>66.400000000000006</v>
      </c>
    </row>
    <row r="12" spans="1:9" ht="15" thickBot="1" x14ac:dyDescent="0.4">
      <c r="A12" s="170" t="s">
        <v>1183</v>
      </c>
      <c r="B12" s="171"/>
      <c r="C12" s="171"/>
      <c r="D12" s="171"/>
      <c r="E12" s="171"/>
      <c r="F12" s="171"/>
      <c r="G12" s="171"/>
      <c r="H12" s="171"/>
      <c r="I12" s="172"/>
    </row>
    <row r="13" spans="1:9" ht="15" thickBot="1" x14ac:dyDescent="0.4">
      <c r="A13" s="57" t="s">
        <v>1178</v>
      </c>
      <c r="B13" s="74">
        <v>0.8</v>
      </c>
      <c r="C13" s="50">
        <v>0.4</v>
      </c>
      <c r="D13" s="50">
        <v>0.3</v>
      </c>
      <c r="E13" s="50">
        <v>2.1</v>
      </c>
      <c r="F13" s="74">
        <v>0.2</v>
      </c>
      <c r="G13" s="50">
        <v>0.1</v>
      </c>
      <c r="H13" s="50">
        <v>0.1</v>
      </c>
      <c r="I13" s="50">
        <v>0.4</v>
      </c>
    </row>
    <row r="14" spans="1:9" ht="15" thickBot="1" x14ac:dyDescent="0.4">
      <c r="A14" s="57" t="s">
        <v>1179</v>
      </c>
      <c r="B14" s="74">
        <v>0.7</v>
      </c>
      <c r="C14" s="50">
        <v>0.3</v>
      </c>
      <c r="D14" s="50">
        <v>0.3</v>
      </c>
      <c r="E14" s="50">
        <v>1.4</v>
      </c>
      <c r="F14" s="74">
        <v>0.5</v>
      </c>
      <c r="G14" s="50">
        <v>0.1</v>
      </c>
      <c r="H14" s="50">
        <v>0.3</v>
      </c>
      <c r="I14" s="50">
        <v>0.9</v>
      </c>
    </row>
    <row r="15" spans="1:9" ht="15" thickBot="1" x14ac:dyDescent="0.4">
      <c r="A15" s="57" t="s">
        <v>1180</v>
      </c>
      <c r="B15" s="74">
        <v>11.7</v>
      </c>
      <c r="C15" s="50">
        <v>2.2000000000000002</v>
      </c>
      <c r="D15" s="50">
        <v>8.1</v>
      </c>
      <c r="E15" s="50">
        <v>16.7</v>
      </c>
      <c r="F15" s="74">
        <v>5.5</v>
      </c>
      <c r="G15" s="50">
        <v>0.5</v>
      </c>
      <c r="H15" s="50">
        <v>4.5999999999999996</v>
      </c>
      <c r="I15" s="50">
        <v>6.5</v>
      </c>
    </row>
    <row r="16" spans="1:9" ht="15" thickBot="1" x14ac:dyDescent="0.4">
      <c r="A16" s="57" t="s">
        <v>1181</v>
      </c>
      <c r="B16" s="74">
        <v>20.399999999999999</v>
      </c>
      <c r="C16" s="50">
        <v>2.7</v>
      </c>
      <c r="D16" s="50">
        <v>15.6</v>
      </c>
      <c r="E16" s="50">
        <v>26.2</v>
      </c>
      <c r="F16" s="74">
        <v>20.2</v>
      </c>
      <c r="G16" s="50">
        <v>0.9</v>
      </c>
      <c r="H16" s="50">
        <v>18.399999999999999</v>
      </c>
      <c r="I16" s="50">
        <v>22</v>
      </c>
    </row>
    <row r="17" spans="1:9" ht="15" thickBot="1" x14ac:dyDescent="0.4">
      <c r="A17" s="57" t="s">
        <v>1182</v>
      </c>
      <c r="B17" s="74">
        <v>66.3</v>
      </c>
      <c r="C17" s="50">
        <v>3.2</v>
      </c>
      <c r="D17" s="50">
        <v>59.7</v>
      </c>
      <c r="E17" s="50">
        <v>72.3</v>
      </c>
      <c r="F17" s="74">
        <v>73.599999999999994</v>
      </c>
      <c r="G17" s="50">
        <v>1</v>
      </c>
      <c r="H17" s="50">
        <v>71.599999999999994</v>
      </c>
      <c r="I17" s="50">
        <v>75.599999999999994</v>
      </c>
    </row>
    <row r="18" spans="1:9" ht="15" thickBot="1" x14ac:dyDescent="0.4">
      <c r="A18" s="238" t="s">
        <v>1184</v>
      </c>
      <c r="B18" s="239"/>
      <c r="C18" s="239"/>
      <c r="D18" s="239"/>
      <c r="E18" s="239"/>
      <c r="F18" s="239"/>
      <c r="G18" s="239"/>
      <c r="H18" s="239"/>
      <c r="I18" s="240"/>
    </row>
    <row r="19" spans="1:9" ht="15" thickBot="1" x14ac:dyDescent="0.4">
      <c r="A19" s="57" t="s">
        <v>1178</v>
      </c>
      <c r="B19" s="74">
        <v>6.6</v>
      </c>
      <c r="C19" s="50">
        <v>1.9</v>
      </c>
      <c r="D19" s="50">
        <v>3.8</v>
      </c>
      <c r="E19" s="50">
        <v>11.4</v>
      </c>
      <c r="F19" s="74">
        <v>0.7</v>
      </c>
      <c r="G19" s="50">
        <v>0.1</v>
      </c>
      <c r="H19" s="50">
        <v>0.4</v>
      </c>
      <c r="I19" s="50">
        <v>1</v>
      </c>
    </row>
    <row r="20" spans="1:9" ht="15" thickBot="1" x14ac:dyDescent="0.4">
      <c r="A20" s="57" t="s">
        <v>1179</v>
      </c>
      <c r="B20" s="74">
        <v>6</v>
      </c>
      <c r="C20" s="50">
        <v>1.2</v>
      </c>
      <c r="D20" s="50">
        <v>4</v>
      </c>
      <c r="E20" s="50">
        <v>8.6999999999999993</v>
      </c>
      <c r="F20" s="74">
        <v>2.2999999999999998</v>
      </c>
      <c r="G20" s="50">
        <v>0.4</v>
      </c>
      <c r="H20" s="50">
        <v>1.6</v>
      </c>
      <c r="I20" s="50">
        <v>3.2</v>
      </c>
    </row>
    <row r="21" spans="1:9" ht="15" thickBot="1" x14ac:dyDescent="0.4">
      <c r="A21" s="57" t="s">
        <v>1180</v>
      </c>
      <c r="B21" s="74">
        <v>20.2</v>
      </c>
      <c r="C21" s="50">
        <v>2.6</v>
      </c>
      <c r="D21" s="50">
        <v>15.5</v>
      </c>
      <c r="E21" s="50">
        <v>25.8</v>
      </c>
      <c r="F21" s="74">
        <v>7.8</v>
      </c>
      <c r="G21" s="50">
        <v>0.5</v>
      </c>
      <c r="H21" s="50">
        <v>6.8</v>
      </c>
      <c r="I21" s="50">
        <v>8.9</v>
      </c>
    </row>
    <row r="22" spans="1:9" ht="15" thickBot="1" x14ac:dyDescent="0.4">
      <c r="A22" s="57" t="s">
        <v>1181</v>
      </c>
      <c r="B22" s="74">
        <v>17.5</v>
      </c>
      <c r="C22" s="50">
        <v>2.7</v>
      </c>
      <c r="D22" s="50">
        <v>12.8</v>
      </c>
      <c r="E22" s="50">
        <v>23.4</v>
      </c>
      <c r="F22" s="74">
        <v>17.3</v>
      </c>
      <c r="G22" s="50">
        <v>0.8</v>
      </c>
      <c r="H22" s="50">
        <v>15.7</v>
      </c>
      <c r="I22" s="50">
        <v>19</v>
      </c>
    </row>
    <row r="23" spans="1:9" ht="15" thickBot="1" x14ac:dyDescent="0.4">
      <c r="A23" s="57" t="s">
        <v>1182</v>
      </c>
      <c r="B23" s="74">
        <v>49.8</v>
      </c>
      <c r="C23" s="50">
        <v>3.6</v>
      </c>
      <c r="D23" s="50">
        <v>42.8</v>
      </c>
      <c r="E23" s="50">
        <v>56.8</v>
      </c>
      <c r="F23" s="74">
        <v>71.900000000000006</v>
      </c>
      <c r="G23" s="50">
        <v>1</v>
      </c>
      <c r="H23" s="50">
        <v>69.900000000000006</v>
      </c>
      <c r="I23" s="50">
        <v>73.8</v>
      </c>
    </row>
    <row r="24" spans="1:9" ht="15" thickBot="1" x14ac:dyDescent="0.4">
      <c r="A24" s="54" t="s">
        <v>1078</v>
      </c>
      <c r="B24" s="75" t="s">
        <v>168</v>
      </c>
      <c r="C24" s="75" t="s">
        <v>90</v>
      </c>
      <c r="D24" s="75" t="s">
        <v>91</v>
      </c>
      <c r="E24" s="75" t="s">
        <v>92</v>
      </c>
      <c r="F24" s="75" t="s">
        <v>168</v>
      </c>
      <c r="G24" s="75" t="s">
        <v>90</v>
      </c>
      <c r="H24" s="75" t="s">
        <v>91</v>
      </c>
      <c r="I24" s="75" t="s">
        <v>92</v>
      </c>
    </row>
    <row r="25" spans="1:9" ht="23.5" thickBot="1" x14ac:dyDescent="0.4">
      <c r="A25" s="128" t="s">
        <v>1177</v>
      </c>
      <c r="B25" s="74">
        <v>4.0999999999999996</v>
      </c>
      <c r="C25" s="50">
        <v>0</v>
      </c>
      <c r="D25" s="50">
        <v>4</v>
      </c>
      <c r="E25" s="50">
        <v>4.2</v>
      </c>
      <c r="F25" s="74">
        <v>4.4000000000000004</v>
      </c>
      <c r="G25" s="50">
        <v>0</v>
      </c>
      <c r="H25" s="50">
        <v>4.4000000000000004</v>
      </c>
      <c r="I25" s="50">
        <v>4.5</v>
      </c>
    </row>
    <row r="26" spans="1:9" ht="23.5" thickBot="1" x14ac:dyDescent="0.4">
      <c r="A26" s="128" t="s">
        <v>1183</v>
      </c>
      <c r="B26" s="74">
        <v>4.5</v>
      </c>
      <c r="C26" s="50">
        <v>0</v>
      </c>
      <c r="D26" s="50">
        <v>4.4000000000000004</v>
      </c>
      <c r="E26" s="50">
        <v>4.5999999999999996</v>
      </c>
      <c r="F26" s="74">
        <v>4.7</v>
      </c>
      <c r="G26" s="50">
        <v>0</v>
      </c>
      <c r="H26" s="50">
        <v>4.5999999999999996</v>
      </c>
      <c r="I26" s="50">
        <v>4.7</v>
      </c>
    </row>
    <row r="27" spans="1:9" ht="35" thickBot="1" x14ac:dyDescent="0.4">
      <c r="A27" s="128" t="s">
        <v>1184</v>
      </c>
      <c r="B27" s="74">
        <v>4</v>
      </c>
      <c r="C27" s="50">
        <v>0</v>
      </c>
      <c r="D27" s="50">
        <v>3.9</v>
      </c>
      <c r="E27" s="50">
        <v>4.0999999999999996</v>
      </c>
      <c r="F27" s="74">
        <v>4.5999999999999996</v>
      </c>
      <c r="G27" s="50">
        <v>0</v>
      </c>
      <c r="H27" s="50">
        <v>4.5999999999999996</v>
      </c>
      <c r="I27" s="50">
        <v>4.5999999999999996</v>
      </c>
    </row>
    <row r="28" spans="1:9" ht="15" customHeight="1" x14ac:dyDescent="0.35">
      <c r="A28" s="174" t="s">
        <v>1186</v>
      </c>
      <c r="B28" s="174"/>
      <c r="C28" s="174"/>
      <c r="D28" s="174"/>
      <c r="E28" s="174"/>
      <c r="F28" s="174"/>
      <c r="G28" s="174"/>
      <c r="H28" s="174"/>
      <c r="I28" s="174"/>
    </row>
    <row r="29" spans="1:9" x14ac:dyDescent="0.35">
      <c r="A29" s="191"/>
      <c r="B29" s="191"/>
      <c r="C29" s="191"/>
      <c r="D29" s="191"/>
      <c r="E29" s="191"/>
      <c r="F29" s="191"/>
      <c r="G29" s="191"/>
      <c r="H29" s="191"/>
      <c r="I29" s="191"/>
    </row>
    <row r="30" spans="1:9" x14ac:dyDescent="0.35">
      <c r="A30" s="191"/>
      <c r="B30" s="191"/>
      <c r="C30" s="191"/>
      <c r="D30" s="191"/>
      <c r="E30" s="191"/>
      <c r="F30" s="191"/>
      <c r="G30" s="191"/>
      <c r="H30" s="191"/>
      <c r="I30" s="191"/>
    </row>
  </sheetData>
  <mergeCells count="9">
    <mergeCell ref="A18:I18"/>
    <mergeCell ref="A1:I2"/>
    <mergeCell ref="A28:I30"/>
    <mergeCell ref="A3:A5"/>
    <mergeCell ref="B3:I3"/>
    <mergeCell ref="B4:E4"/>
    <mergeCell ref="F4:I4"/>
    <mergeCell ref="A6:I6"/>
    <mergeCell ref="A12:I1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1"/>
  <sheetViews>
    <sheetView workbookViewId="0">
      <selection sqref="A1:S1"/>
    </sheetView>
  </sheetViews>
  <sheetFormatPr defaultColWidth="11.453125" defaultRowHeight="14.5" x14ac:dyDescent="0.35"/>
  <cols>
    <col min="1" max="1" width="4.453125" customWidth="1"/>
    <col min="2" max="2" width="43.81640625" customWidth="1"/>
  </cols>
  <sheetData>
    <row r="1" spans="1:19" ht="15" thickBot="1" x14ac:dyDescent="0.4">
      <c r="A1" s="181" t="s">
        <v>398</v>
      </c>
      <c r="B1" s="181"/>
      <c r="C1" s="181"/>
      <c r="D1" s="181"/>
      <c r="E1" s="181"/>
      <c r="F1" s="181"/>
      <c r="G1" s="181"/>
      <c r="H1" s="181"/>
      <c r="I1" s="181"/>
      <c r="J1" s="181"/>
      <c r="K1" s="181"/>
      <c r="L1" s="181"/>
      <c r="M1" s="181"/>
      <c r="N1" s="181"/>
      <c r="O1" s="181"/>
      <c r="P1" s="181"/>
      <c r="Q1" s="181"/>
      <c r="R1" s="181"/>
      <c r="S1" s="181"/>
    </row>
    <row r="2" spans="1:19" ht="15" thickBot="1" x14ac:dyDescent="0.4">
      <c r="A2" s="311" t="s">
        <v>206</v>
      </c>
      <c r="B2" s="314" t="s">
        <v>151</v>
      </c>
      <c r="C2" s="314" t="s">
        <v>155</v>
      </c>
      <c r="D2" s="317" t="s">
        <v>207</v>
      </c>
      <c r="E2" s="318"/>
      <c r="F2" s="318"/>
      <c r="G2" s="318"/>
      <c r="H2" s="318"/>
      <c r="I2" s="318"/>
      <c r="J2" s="318"/>
      <c r="K2" s="318"/>
      <c r="L2" s="318"/>
      <c r="M2" s="318"/>
      <c r="N2" s="318"/>
      <c r="O2" s="318"/>
      <c r="P2" s="318"/>
      <c r="Q2" s="318"/>
      <c r="R2" s="318"/>
      <c r="S2" s="319"/>
    </row>
    <row r="3" spans="1:19" ht="15" thickBot="1" x14ac:dyDescent="0.4">
      <c r="A3" s="312"/>
      <c r="B3" s="315"/>
      <c r="C3" s="315"/>
      <c r="D3" s="264" t="s">
        <v>208</v>
      </c>
      <c r="E3" s="265"/>
      <c r="F3" s="265"/>
      <c r="G3" s="266"/>
      <c r="H3" s="264" t="s">
        <v>209</v>
      </c>
      <c r="I3" s="265"/>
      <c r="J3" s="265"/>
      <c r="K3" s="266"/>
      <c r="L3" s="264" t="s">
        <v>210</v>
      </c>
      <c r="M3" s="265"/>
      <c r="N3" s="265"/>
      <c r="O3" s="266"/>
      <c r="P3" s="264" t="s">
        <v>211</v>
      </c>
      <c r="Q3" s="265"/>
      <c r="R3" s="265"/>
      <c r="S3" s="266"/>
    </row>
    <row r="4" spans="1:19" ht="15" thickBot="1" x14ac:dyDescent="0.4">
      <c r="A4" s="313"/>
      <c r="B4" s="316"/>
      <c r="C4" s="316"/>
      <c r="D4" s="79" t="s">
        <v>89</v>
      </c>
      <c r="E4" s="80" t="s">
        <v>90</v>
      </c>
      <c r="F4" s="80" t="s">
        <v>91</v>
      </c>
      <c r="G4" s="80" t="s">
        <v>92</v>
      </c>
      <c r="H4" s="79" t="s">
        <v>89</v>
      </c>
      <c r="I4" s="79" t="s">
        <v>90</v>
      </c>
      <c r="J4" s="79" t="s">
        <v>91</v>
      </c>
      <c r="K4" s="79" t="s">
        <v>92</v>
      </c>
      <c r="L4" s="79" t="s">
        <v>89</v>
      </c>
      <c r="M4" s="79" t="s">
        <v>90</v>
      </c>
      <c r="N4" s="79" t="s">
        <v>91</v>
      </c>
      <c r="O4" s="79" t="s">
        <v>92</v>
      </c>
      <c r="P4" s="79" t="s">
        <v>89</v>
      </c>
      <c r="Q4" s="79" t="s">
        <v>90</v>
      </c>
      <c r="R4" s="79" t="s">
        <v>91</v>
      </c>
      <c r="S4" s="79" t="s">
        <v>92</v>
      </c>
    </row>
    <row r="5" spans="1:19" ht="16" customHeight="1" thickBot="1" x14ac:dyDescent="0.4">
      <c r="A5" s="49">
        <v>1</v>
      </c>
      <c r="B5" s="81" t="s">
        <v>212</v>
      </c>
      <c r="C5" s="82">
        <v>13</v>
      </c>
      <c r="D5" s="83">
        <v>0.3</v>
      </c>
      <c r="E5" s="82">
        <v>0.2</v>
      </c>
      <c r="F5" s="82">
        <v>0.1</v>
      </c>
      <c r="G5" s="82">
        <v>1.1000000000000001</v>
      </c>
      <c r="H5" s="83">
        <v>0</v>
      </c>
      <c r="I5" s="82">
        <v>0</v>
      </c>
      <c r="J5" s="82">
        <v>0</v>
      </c>
      <c r="K5" s="82">
        <v>0.1</v>
      </c>
      <c r="L5" s="83">
        <v>0.3</v>
      </c>
      <c r="M5" s="82">
        <v>0.2</v>
      </c>
      <c r="N5" s="82">
        <v>0.1</v>
      </c>
      <c r="O5" s="82">
        <v>0.9</v>
      </c>
      <c r="P5" s="83">
        <v>0.4</v>
      </c>
      <c r="Q5" s="82">
        <v>0.3</v>
      </c>
      <c r="R5" s="82">
        <v>0.1</v>
      </c>
      <c r="S5" s="82">
        <v>1.3</v>
      </c>
    </row>
    <row r="6" spans="1:19" ht="16" customHeight="1" thickBot="1" x14ac:dyDescent="0.4">
      <c r="A6" s="49">
        <v>2</v>
      </c>
      <c r="B6" s="81" t="s">
        <v>213</v>
      </c>
      <c r="C6" s="82">
        <v>59</v>
      </c>
      <c r="D6" s="83">
        <v>2.2000000000000002</v>
      </c>
      <c r="E6" s="82">
        <v>0.6</v>
      </c>
      <c r="F6" s="82">
        <v>1.3</v>
      </c>
      <c r="G6" s="82">
        <v>3.8</v>
      </c>
      <c r="H6" s="83">
        <v>1.1000000000000001</v>
      </c>
      <c r="I6" s="82">
        <v>0.4</v>
      </c>
      <c r="J6" s="82">
        <v>0.6</v>
      </c>
      <c r="K6" s="82">
        <v>2.1</v>
      </c>
      <c r="L6" s="83">
        <v>1.5</v>
      </c>
      <c r="M6" s="82">
        <v>0.7</v>
      </c>
      <c r="N6" s="82">
        <v>0.6</v>
      </c>
      <c r="O6" s="82">
        <v>3.5</v>
      </c>
      <c r="P6" s="83">
        <v>0.1</v>
      </c>
      <c r="Q6" s="82">
        <v>0.1</v>
      </c>
      <c r="R6" s="82">
        <v>0</v>
      </c>
      <c r="S6" s="82">
        <v>0.3</v>
      </c>
    </row>
    <row r="7" spans="1:19" ht="16" customHeight="1" thickBot="1" x14ac:dyDescent="0.4">
      <c r="A7" s="49">
        <v>3</v>
      </c>
      <c r="B7" s="81" t="s">
        <v>140</v>
      </c>
      <c r="C7" s="84">
        <v>4196</v>
      </c>
      <c r="D7" s="83">
        <v>94.5</v>
      </c>
      <c r="E7" s="82">
        <v>0.9</v>
      </c>
      <c r="F7" s="82">
        <v>92.4</v>
      </c>
      <c r="G7" s="82">
        <v>96.1</v>
      </c>
      <c r="H7" s="83">
        <v>89.4</v>
      </c>
      <c r="I7" s="82">
        <v>1.3</v>
      </c>
      <c r="J7" s="82">
        <v>86.5</v>
      </c>
      <c r="K7" s="82">
        <v>91.7</v>
      </c>
      <c r="L7" s="83">
        <v>73.400000000000006</v>
      </c>
      <c r="M7" s="82">
        <v>2.1</v>
      </c>
      <c r="N7" s="82">
        <v>69</v>
      </c>
      <c r="O7" s="82">
        <v>77.400000000000006</v>
      </c>
      <c r="P7" s="83">
        <v>51.4</v>
      </c>
      <c r="Q7" s="82">
        <v>2.2999999999999998</v>
      </c>
      <c r="R7" s="82">
        <v>46.8</v>
      </c>
      <c r="S7" s="82">
        <v>55.9</v>
      </c>
    </row>
    <row r="8" spans="1:19" ht="16" customHeight="1" thickBot="1" x14ac:dyDescent="0.4">
      <c r="A8" s="49">
        <v>4</v>
      </c>
      <c r="B8" s="81" t="s">
        <v>214</v>
      </c>
      <c r="C8" s="82">
        <v>14</v>
      </c>
      <c r="D8" s="83">
        <v>0.4</v>
      </c>
      <c r="E8" s="82">
        <v>0.2</v>
      </c>
      <c r="F8" s="82">
        <v>0.1</v>
      </c>
      <c r="G8" s="82">
        <v>1.1000000000000001</v>
      </c>
      <c r="H8" s="83">
        <v>0.4</v>
      </c>
      <c r="I8" s="82">
        <v>0.2</v>
      </c>
      <c r="J8" s="82">
        <v>0.1</v>
      </c>
      <c r="K8" s="82">
        <v>1.1000000000000001</v>
      </c>
      <c r="L8" s="83">
        <v>0.1</v>
      </c>
      <c r="M8" s="82">
        <v>0.1</v>
      </c>
      <c r="N8" s="82">
        <v>0</v>
      </c>
      <c r="O8" s="82">
        <v>0.4</v>
      </c>
      <c r="P8" s="83">
        <v>0.2</v>
      </c>
      <c r="Q8" s="82">
        <v>0.1</v>
      </c>
      <c r="R8" s="82">
        <v>0</v>
      </c>
      <c r="S8" s="82">
        <v>0.8</v>
      </c>
    </row>
    <row r="9" spans="1:19" ht="16" customHeight="1" thickBot="1" x14ac:dyDescent="0.4">
      <c r="A9" s="49">
        <v>5</v>
      </c>
      <c r="B9" s="81" t="s">
        <v>215</v>
      </c>
      <c r="C9" s="82">
        <v>1</v>
      </c>
      <c r="D9" s="83">
        <v>0</v>
      </c>
      <c r="E9" s="82">
        <v>0</v>
      </c>
      <c r="F9" s="50">
        <v>0</v>
      </c>
      <c r="G9" s="50">
        <v>0</v>
      </c>
      <c r="H9" s="83">
        <v>0</v>
      </c>
      <c r="I9" s="82">
        <v>0</v>
      </c>
      <c r="J9" s="50">
        <v>0</v>
      </c>
      <c r="K9" s="50">
        <v>0</v>
      </c>
      <c r="L9" s="74">
        <v>0</v>
      </c>
      <c r="M9" s="50">
        <v>0</v>
      </c>
      <c r="N9" s="50">
        <v>0</v>
      </c>
      <c r="O9" s="50">
        <v>0</v>
      </c>
      <c r="P9" s="83">
        <v>0.1</v>
      </c>
      <c r="Q9" s="82">
        <v>0.1</v>
      </c>
      <c r="R9" s="82">
        <v>0</v>
      </c>
      <c r="S9" s="82">
        <v>0.6</v>
      </c>
    </row>
    <row r="10" spans="1:19" ht="16" customHeight="1" thickBot="1" x14ac:dyDescent="0.4">
      <c r="A10" s="49">
        <v>6</v>
      </c>
      <c r="B10" s="81" t="s">
        <v>216</v>
      </c>
      <c r="C10" s="82">
        <v>79</v>
      </c>
      <c r="D10" s="83">
        <v>1.2</v>
      </c>
      <c r="E10" s="82">
        <v>0.4</v>
      </c>
      <c r="F10" s="82">
        <v>0.6</v>
      </c>
      <c r="G10" s="82">
        <v>2.4</v>
      </c>
      <c r="H10" s="83">
        <v>0.9</v>
      </c>
      <c r="I10" s="82">
        <v>0.3</v>
      </c>
      <c r="J10" s="82">
        <v>0.5</v>
      </c>
      <c r="K10" s="82">
        <v>1.7</v>
      </c>
      <c r="L10" s="83">
        <v>1.9</v>
      </c>
      <c r="M10" s="82">
        <v>0.5</v>
      </c>
      <c r="N10" s="82">
        <v>1.1000000000000001</v>
      </c>
      <c r="O10" s="82">
        <v>3.2</v>
      </c>
      <c r="P10" s="83">
        <v>1.1000000000000001</v>
      </c>
      <c r="Q10" s="82">
        <v>0.5</v>
      </c>
      <c r="R10" s="82">
        <v>0.5</v>
      </c>
      <c r="S10" s="82">
        <v>2.6</v>
      </c>
    </row>
    <row r="11" spans="1:19" ht="16" customHeight="1" thickBot="1" x14ac:dyDescent="0.4">
      <c r="A11" s="49">
        <v>7</v>
      </c>
      <c r="B11" s="81" t="s">
        <v>217</v>
      </c>
      <c r="C11" s="82">
        <v>179</v>
      </c>
      <c r="D11" s="83">
        <v>0.8</v>
      </c>
      <c r="E11" s="82">
        <v>0.2</v>
      </c>
      <c r="F11" s="82">
        <v>0.5</v>
      </c>
      <c r="G11" s="82">
        <v>1.4</v>
      </c>
      <c r="H11" s="83">
        <v>3.7</v>
      </c>
      <c r="I11" s="82">
        <v>0.7</v>
      </c>
      <c r="J11" s="82">
        <v>2.5</v>
      </c>
      <c r="K11" s="82">
        <v>5.5</v>
      </c>
      <c r="L11" s="83">
        <v>4.4000000000000004</v>
      </c>
      <c r="M11" s="82">
        <v>0.9</v>
      </c>
      <c r="N11" s="82">
        <v>2.9</v>
      </c>
      <c r="O11" s="82">
        <v>6.7</v>
      </c>
      <c r="P11" s="83">
        <v>3.2</v>
      </c>
      <c r="Q11" s="82">
        <v>0.8</v>
      </c>
      <c r="R11" s="82">
        <v>2</v>
      </c>
      <c r="S11" s="82">
        <v>5.0999999999999996</v>
      </c>
    </row>
    <row r="12" spans="1:19" ht="16" customHeight="1" thickBot="1" x14ac:dyDescent="0.4">
      <c r="A12" s="49">
        <v>8</v>
      </c>
      <c r="B12" s="81" t="s">
        <v>218</v>
      </c>
      <c r="C12" s="82">
        <v>138</v>
      </c>
      <c r="D12" s="83">
        <v>2.2999999999999998</v>
      </c>
      <c r="E12" s="82">
        <v>0.4</v>
      </c>
      <c r="F12" s="82">
        <v>1.6</v>
      </c>
      <c r="G12" s="82">
        <v>3.2</v>
      </c>
      <c r="H12" s="83">
        <v>4.8</v>
      </c>
      <c r="I12" s="82">
        <v>0.8</v>
      </c>
      <c r="J12" s="82">
        <v>3.5</v>
      </c>
      <c r="K12" s="82">
        <v>6.7</v>
      </c>
      <c r="L12" s="83">
        <v>1.2</v>
      </c>
      <c r="M12" s="82">
        <v>0.5</v>
      </c>
      <c r="N12" s="82">
        <v>0.6</v>
      </c>
      <c r="O12" s="82">
        <v>2.7</v>
      </c>
      <c r="P12" s="83">
        <v>0.2</v>
      </c>
      <c r="Q12" s="82">
        <v>0.1</v>
      </c>
      <c r="R12" s="82">
        <v>0.1</v>
      </c>
      <c r="S12" s="82">
        <v>0.8</v>
      </c>
    </row>
    <row r="13" spans="1:19" ht="16" customHeight="1" thickBot="1" x14ac:dyDescent="0.4">
      <c r="A13" s="49">
        <v>9</v>
      </c>
      <c r="B13" s="81" t="s">
        <v>219</v>
      </c>
      <c r="C13" s="82">
        <v>34</v>
      </c>
      <c r="D13" s="83">
        <v>0.4</v>
      </c>
      <c r="E13" s="82">
        <v>0.2</v>
      </c>
      <c r="F13" s="82">
        <v>0.2</v>
      </c>
      <c r="G13" s="82">
        <v>0.9</v>
      </c>
      <c r="H13" s="83">
        <v>0.6</v>
      </c>
      <c r="I13" s="82">
        <v>0.2</v>
      </c>
      <c r="J13" s="82">
        <v>0.3</v>
      </c>
      <c r="K13" s="82">
        <v>1.3</v>
      </c>
      <c r="L13" s="83">
        <v>0.8</v>
      </c>
      <c r="M13" s="82">
        <v>0.4</v>
      </c>
      <c r="N13" s="82">
        <v>0.3</v>
      </c>
      <c r="O13" s="82">
        <v>2.2000000000000002</v>
      </c>
      <c r="P13" s="83">
        <v>0.6</v>
      </c>
      <c r="Q13" s="82">
        <v>0.4</v>
      </c>
      <c r="R13" s="82">
        <v>0.1</v>
      </c>
      <c r="S13" s="82">
        <v>2.4</v>
      </c>
    </row>
    <row r="14" spans="1:19" ht="16" customHeight="1" thickBot="1" x14ac:dyDescent="0.4">
      <c r="A14" s="49">
        <v>10</v>
      </c>
      <c r="B14" s="81" t="s">
        <v>220</v>
      </c>
      <c r="C14" s="82">
        <v>40</v>
      </c>
      <c r="D14" s="83">
        <v>0.5</v>
      </c>
      <c r="E14" s="82">
        <v>0.3</v>
      </c>
      <c r="F14" s="82">
        <v>0.2</v>
      </c>
      <c r="G14" s="82">
        <v>1.4</v>
      </c>
      <c r="H14" s="83">
        <v>1.1000000000000001</v>
      </c>
      <c r="I14" s="82">
        <v>0.6</v>
      </c>
      <c r="J14" s="82">
        <v>0.3</v>
      </c>
      <c r="K14" s="82">
        <v>3.3</v>
      </c>
      <c r="L14" s="83">
        <v>1.4</v>
      </c>
      <c r="M14" s="82">
        <v>0.5</v>
      </c>
      <c r="N14" s="82">
        <v>0.7</v>
      </c>
      <c r="O14" s="82">
        <v>2.9</v>
      </c>
      <c r="P14" s="83">
        <v>0.6</v>
      </c>
      <c r="Q14" s="82">
        <v>0.2</v>
      </c>
      <c r="R14" s="82">
        <v>0.2</v>
      </c>
      <c r="S14" s="82">
        <v>1.3</v>
      </c>
    </row>
    <row r="15" spans="1:19" ht="16" customHeight="1" thickBot="1" x14ac:dyDescent="0.4">
      <c r="A15" s="49">
        <v>11</v>
      </c>
      <c r="B15" s="81" t="s">
        <v>221</v>
      </c>
      <c r="C15" s="82">
        <v>45</v>
      </c>
      <c r="D15" s="83">
        <v>1.1000000000000001</v>
      </c>
      <c r="E15" s="82">
        <v>0.4</v>
      </c>
      <c r="F15" s="82">
        <v>0.5</v>
      </c>
      <c r="G15" s="82">
        <v>2.2000000000000002</v>
      </c>
      <c r="H15" s="83">
        <v>1.1000000000000001</v>
      </c>
      <c r="I15" s="82">
        <v>0.5</v>
      </c>
      <c r="J15" s="82">
        <v>0.4</v>
      </c>
      <c r="K15" s="82">
        <v>2.5</v>
      </c>
      <c r="L15" s="83">
        <v>0.6</v>
      </c>
      <c r="M15" s="82">
        <v>0.4</v>
      </c>
      <c r="N15" s="82">
        <v>0.2</v>
      </c>
      <c r="O15" s="82">
        <v>2.1</v>
      </c>
      <c r="P15" s="83">
        <v>0.7</v>
      </c>
      <c r="Q15" s="82">
        <v>0.3</v>
      </c>
      <c r="R15" s="82">
        <v>0.3</v>
      </c>
      <c r="S15" s="82">
        <v>1.5</v>
      </c>
    </row>
    <row r="16" spans="1:19" ht="16" customHeight="1" thickBot="1" x14ac:dyDescent="0.4">
      <c r="A16" s="49">
        <v>12</v>
      </c>
      <c r="B16" s="81" t="s">
        <v>200</v>
      </c>
      <c r="C16" s="82">
        <v>356</v>
      </c>
      <c r="D16" s="83">
        <v>4.2</v>
      </c>
      <c r="E16" s="82">
        <v>0.8</v>
      </c>
      <c r="F16" s="82">
        <v>2.9</v>
      </c>
      <c r="G16" s="82">
        <v>6.1</v>
      </c>
      <c r="H16" s="83">
        <v>7.4</v>
      </c>
      <c r="I16" s="82">
        <v>1.2</v>
      </c>
      <c r="J16" s="82">
        <v>5.3</v>
      </c>
      <c r="K16" s="82">
        <v>10.1</v>
      </c>
      <c r="L16" s="83">
        <v>12.1</v>
      </c>
      <c r="M16" s="82">
        <v>1.6</v>
      </c>
      <c r="N16" s="82">
        <v>9.3000000000000007</v>
      </c>
      <c r="O16" s="82">
        <v>15.6</v>
      </c>
      <c r="P16" s="83">
        <v>9.1</v>
      </c>
      <c r="Q16" s="82">
        <v>1.4</v>
      </c>
      <c r="R16" s="82">
        <v>6.7</v>
      </c>
      <c r="S16" s="82">
        <v>12.2</v>
      </c>
    </row>
    <row r="17" spans="1:19" ht="16" customHeight="1" thickBot="1" x14ac:dyDescent="0.4">
      <c r="A17" s="49">
        <v>13</v>
      </c>
      <c r="B17" s="81" t="s">
        <v>222</v>
      </c>
      <c r="C17" s="82">
        <v>1</v>
      </c>
      <c r="D17" s="74">
        <v>0</v>
      </c>
      <c r="E17" s="50">
        <v>0</v>
      </c>
      <c r="F17" s="50">
        <v>0</v>
      </c>
      <c r="G17" s="50">
        <v>0</v>
      </c>
      <c r="H17" s="74">
        <v>0</v>
      </c>
      <c r="I17" s="50">
        <v>0</v>
      </c>
      <c r="J17" s="50">
        <v>0</v>
      </c>
      <c r="K17" s="50">
        <v>0</v>
      </c>
      <c r="L17" s="83">
        <v>0</v>
      </c>
      <c r="M17" s="82">
        <v>0</v>
      </c>
      <c r="N17" s="82">
        <v>0</v>
      </c>
      <c r="O17" s="82">
        <v>0.2</v>
      </c>
      <c r="P17" s="83">
        <v>0</v>
      </c>
      <c r="Q17" s="82">
        <v>0</v>
      </c>
      <c r="R17" s="50">
        <v>0</v>
      </c>
      <c r="S17" s="50">
        <v>0</v>
      </c>
    </row>
    <row r="18" spans="1:19" ht="16" customHeight="1" thickBot="1" x14ac:dyDescent="0.4">
      <c r="A18" s="49">
        <v>14</v>
      </c>
      <c r="B18" s="81" t="s">
        <v>223</v>
      </c>
      <c r="C18" s="50">
        <v>0</v>
      </c>
      <c r="D18" s="74">
        <v>0</v>
      </c>
      <c r="E18" s="50">
        <v>0</v>
      </c>
      <c r="F18" s="50">
        <v>0</v>
      </c>
      <c r="G18" s="50">
        <v>0</v>
      </c>
      <c r="H18" s="74">
        <v>0</v>
      </c>
      <c r="I18" s="50">
        <v>0</v>
      </c>
      <c r="J18" s="50">
        <v>0</v>
      </c>
      <c r="K18" s="50">
        <v>0</v>
      </c>
      <c r="L18" s="74">
        <v>0</v>
      </c>
      <c r="M18" s="50">
        <v>0</v>
      </c>
      <c r="N18" s="50">
        <v>0</v>
      </c>
      <c r="O18" s="50">
        <v>0</v>
      </c>
      <c r="P18" s="74">
        <v>0</v>
      </c>
      <c r="Q18" s="50">
        <v>0</v>
      </c>
      <c r="R18" s="50">
        <v>0</v>
      </c>
      <c r="S18" s="50">
        <v>0</v>
      </c>
    </row>
    <row r="19" spans="1:19" ht="16" customHeight="1" thickBot="1" x14ac:dyDescent="0.4">
      <c r="A19" s="49">
        <v>15</v>
      </c>
      <c r="B19" s="81" t="s">
        <v>224</v>
      </c>
      <c r="C19" s="50">
        <v>0</v>
      </c>
      <c r="D19" s="74">
        <v>0</v>
      </c>
      <c r="E19" s="50">
        <v>0</v>
      </c>
      <c r="F19" s="50">
        <v>0</v>
      </c>
      <c r="G19" s="50">
        <v>0</v>
      </c>
      <c r="H19" s="74">
        <v>0</v>
      </c>
      <c r="I19" s="50">
        <v>0</v>
      </c>
      <c r="J19" s="50">
        <v>0</v>
      </c>
      <c r="K19" s="50">
        <v>0</v>
      </c>
      <c r="L19" s="74">
        <v>0</v>
      </c>
      <c r="M19" s="50">
        <v>0</v>
      </c>
      <c r="N19" s="50">
        <v>0</v>
      </c>
      <c r="O19" s="50">
        <v>0</v>
      </c>
      <c r="P19" s="74">
        <v>0</v>
      </c>
      <c r="Q19" s="50">
        <v>0</v>
      </c>
      <c r="R19" s="50">
        <v>0</v>
      </c>
      <c r="S19" s="50">
        <v>0</v>
      </c>
    </row>
    <row r="20" spans="1:19" ht="16" customHeight="1" thickBot="1" x14ac:dyDescent="0.4">
      <c r="A20" s="49">
        <v>16</v>
      </c>
      <c r="B20" s="81" t="s">
        <v>225</v>
      </c>
      <c r="C20" s="82">
        <v>3</v>
      </c>
      <c r="D20" s="83">
        <v>0</v>
      </c>
      <c r="E20" s="82">
        <v>0</v>
      </c>
      <c r="F20" s="50">
        <v>0</v>
      </c>
      <c r="G20" s="50">
        <v>0</v>
      </c>
      <c r="H20" s="83">
        <v>0</v>
      </c>
      <c r="I20" s="82">
        <v>0</v>
      </c>
      <c r="J20" s="82">
        <v>0</v>
      </c>
      <c r="K20" s="82">
        <v>0.3</v>
      </c>
      <c r="L20" s="83">
        <v>0.1</v>
      </c>
      <c r="M20" s="82">
        <v>0.1</v>
      </c>
      <c r="N20" s="82">
        <v>0</v>
      </c>
      <c r="O20" s="82">
        <v>0.3</v>
      </c>
      <c r="P20" s="83">
        <v>0</v>
      </c>
      <c r="Q20" s="82">
        <v>0</v>
      </c>
      <c r="R20" s="50">
        <v>0</v>
      </c>
      <c r="S20" s="50">
        <v>0</v>
      </c>
    </row>
    <row r="21" spans="1:19" ht="16" customHeight="1" thickBot="1" x14ac:dyDescent="0.4">
      <c r="A21" s="49">
        <v>17</v>
      </c>
      <c r="B21" s="81" t="s">
        <v>226</v>
      </c>
      <c r="C21" s="82">
        <v>75</v>
      </c>
      <c r="D21" s="83">
        <v>1.2</v>
      </c>
      <c r="E21" s="82">
        <v>0.3</v>
      </c>
      <c r="F21" s="82">
        <v>0.7</v>
      </c>
      <c r="G21" s="82">
        <v>2.1</v>
      </c>
      <c r="H21" s="83">
        <v>0.6</v>
      </c>
      <c r="I21" s="82">
        <v>0.2</v>
      </c>
      <c r="J21" s="82">
        <v>0.4</v>
      </c>
      <c r="K21" s="82">
        <v>1.1000000000000001</v>
      </c>
      <c r="L21" s="83">
        <v>1.7</v>
      </c>
      <c r="M21" s="82">
        <v>0.8</v>
      </c>
      <c r="N21" s="82">
        <v>0.7</v>
      </c>
      <c r="O21" s="82">
        <v>4.0999999999999996</v>
      </c>
      <c r="P21" s="83">
        <v>0.9</v>
      </c>
      <c r="Q21" s="82">
        <v>0.3</v>
      </c>
      <c r="R21" s="82">
        <v>0.5</v>
      </c>
      <c r="S21" s="82">
        <v>1.5</v>
      </c>
    </row>
    <row r="22" spans="1:19" ht="16" customHeight="1" thickBot="1" x14ac:dyDescent="0.4">
      <c r="A22" s="49">
        <v>18</v>
      </c>
      <c r="B22" s="81" t="s">
        <v>227</v>
      </c>
      <c r="C22" s="50">
        <v>0</v>
      </c>
      <c r="D22" s="74">
        <v>0</v>
      </c>
      <c r="E22" s="50">
        <v>0</v>
      </c>
      <c r="F22" s="50">
        <v>0</v>
      </c>
      <c r="G22" s="50">
        <v>0</v>
      </c>
      <c r="H22" s="74">
        <v>0</v>
      </c>
      <c r="I22" s="50">
        <v>0</v>
      </c>
      <c r="J22" s="50">
        <v>0</v>
      </c>
      <c r="K22" s="50">
        <v>0</v>
      </c>
      <c r="L22" s="74">
        <v>0</v>
      </c>
      <c r="M22" s="50">
        <v>0</v>
      </c>
      <c r="N22" s="50">
        <v>0</v>
      </c>
      <c r="O22" s="50">
        <v>0</v>
      </c>
      <c r="P22" s="74">
        <v>0</v>
      </c>
      <c r="Q22" s="50">
        <v>0</v>
      </c>
      <c r="R22" s="50">
        <v>0</v>
      </c>
      <c r="S22" s="50">
        <v>0</v>
      </c>
    </row>
    <row r="23" spans="1:19" ht="16" customHeight="1" thickBot="1" x14ac:dyDescent="0.4">
      <c r="A23" s="49">
        <v>19</v>
      </c>
      <c r="B23" s="81" t="s">
        <v>228</v>
      </c>
      <c r="C23" s="82">
        <v>18</v>
      </c>
      <c r="D23" s="83">
        <v>0.3</v>
      </c>
      <c r="E23" s="82">
        <v>0.2</v>
      </c>
      <c r="F23" s="82">
        <v>0.1</v>
      </c>
      <c r="G23" s="82">
        <v>1</v>
      </c>
      <c r="H23" s="83">
        <v>0.9</v>
      </c>
      <c r="I23" s="82">
        <v>0.5</v>
      </c>
      <c r="J23" s="82">
        <v>0.3</v>
      </c>
      <c r="K23" s="82">
        <v>2.7</v>
      </c>
      <c r="L23" s="83">
        <v>0.3</v>
      </c>
      <c r="M23" s="82">
        <v>0.3</v>
      </c>
      <c r="N23" s="82">
        <v>0</v>
      </c>
      <c r="O23" s="82">
        <v>2.1</v>
      </c>
      <c r="P23" s="83">
        <v>0.5</v>
      </c>
      <c r="Q23" s="82">
        <v>0.2</v>
      </c>
      <c r="R23" s="82">
        <v>0.2</v>
      </c>
      <c r="S23" s="82">
        <v>1.2</v>
      </c>
    </row>
    <row r="24" spans="1:19" ht="16" customHeight="1" thickBot="1" x14ac:dyDescent="0.4">
      <c r="A24" s="49">
        <v>20</v>
      </c>
      <c r="B24" s="81" t="s">
        <v>229</v>
      </c>
      <c r="C24" s="82">
        <v>11</v>
      </c>
      <c r="D24" s="83">
        <v>0</v>
      </c>
      <c r="E24" s="82">
        <v>0</v>
      </c>
      <c r="F24" s="82">
        <v>0</v>
      </c>
      <c r="G24" s="82">
        <v>0.2</v>
      </c>
      <c r="H24" s="83">
        <v>0.3</v>
      </c>
      <c r="I24" s="82">
        <v>0.2</v>
      </c>
      <c r="J24" s="82">
        <v>0.1</v>
      </c>
      <c r="K24" s="82">
        <v>0.9</v>
      </c>
      <c r="L24" s="83">
        <v>0.5</v>
      </c>
      <c r="M24" s="82">
        <v>0.3</v>
      </c>
      <c r="N24" s="82">
        <v>0.1</v>
      </c>
      <c r="O24" s="82">
        <v>1.7</v>
      </c>
      <c r="P24" s="83">
        <v>0.2</v>
      </c>
      <c r="Q24" s="82">
        <v>0.1</v>
      </c>
      <c r="R24" s="82">
        <v>0.1</v>
      </c>
      <c r="S24" s="82">
        <v>0.6</v>
      </c>
    </row>
    <row r="25" spans="1:19" ht="16" customHeight="1" thickBot="1" x14ac:dyDescent="0.4">
      <c r="A25" s="49">
        <v>21</v>
      </c>
      <c r="B25" s="81" t="s">
        <v>230</v>
      </c>
      <c r="C25" s="82">
        <v>22</v>
      </c>
      <c r="D25" s="83">
        <v>0.2</v>
      </c>
      <c r="E25" s="82">
        <v>0.1</v>
      </c>
      <c r="F25" s="82">
        <v>0</v>
      </c>
      <c r="G25" s="82">
        <v>0.8</v>
      </c>
      <c r="H25" s="83">
        <v>0.7</v>
      </c>
      <c r="I25" s="82">
        <v>0.6</v>
      </c>
      <c r="J25" s="82">
        <v>0.2</v>
      </c>
      <c r="K25" s="82">
        <v>3.2</v>
      </c>
      <c r="L25" s="83">
        <v>0.7</v>
      </c>
      <c r="M25" s="82">
        <v>0.3</v>
      </c>
      <c r="N25" s="82">
        <v>0.3</v>
      </c>
      <c r="O25" s="82">
        <v>1.6</v>
      </c>
      <c r="P25" s="83">
        <v>0.3</v>
      </c>
      <c r="Q25" s="82">
        <v>0.1</v>
      </c>
      <c r="R25" s="82">
        <v>0.1</v>
      </c>
      <c r="S25" s="82">
        <v>0.7</v>
      </c>
    </row>
    <row r="26" spans="1:19" ht="16" customHeight="1" thickBot="1" x14ac:dyDescent="0.4">
      <c r="A26" s="49">
        <v>22</v>
      </c>
      <c r="B26" s="81" t="s">
        <v>231</v>
      </c>
      <c r="C26" s="82">
        <v>29</v>
      </c>
      <c r="D26" s="83">
        <v>0.5</v>
      </c>
      <c r="E26" s="82">
        <v>0.2</v>
      </c>
      <c r="F26" s="82">
        <v>0.2</v>
      </c>
      <c r="G26" s="82">
        <v>1</v>
      </c>
      <c r="H26" s="83">
        <v>0.3</v>
      </c>
      <c r="I26" s="82">
        <v>0.1</v>
      </c>
      <c r="J26" s="82">
        <v>0.1</v>
      </c>
      <c r="K26" s="82">
        <v>0.7</v>
      </c>
      <c r="L26" s="83">
        <v>0.5</v>
      </c>
      <c r="M26" s="82">
        <v>0.4</v>
      </c>
      <c r="N26" s="82">
        <v>0.1</v>
      </c>
      <c r="O26" s="82">
        <v>2</v>
      </c>
      <c r="P26" s="83">
        <v>0.9</v>
      </c>
      <c r="Q26" s="82">
        <v>0.5</v>
      </c>
      <c r="R26" s="82">
        <v>0.3</v>
      </c>
      <c r="S26" s="82">
        <v>2.8</v>
      </c>
    </row>
    <row r="27" spans="1:19" ht="16" customHeight="1" thickBot="1" x14ac:dyDescent="0.4">
      <c r="A27" s="49">
        <v>23</v>
      </c>
      <c r="B27" s="81" t="s">
        <v>232</v>
      </c>
      <c r="C27" s="50">
        <v>0</v>
      </c>
      <c r="D27" s="74">
        <v>0</v>
      </c>
      <c r="E27" s="50">
        <v>0</v>
      </c>
      <c r="F27" s="50">
        <v>0</v>
      </c>
      <c r="G27" s="50">
        <v>0</v>
      </c>
      <c r="H27" s="74">
        <v>0</v>
      </c>
      <c r="I27" s="50">
        <v>0</v>
      </c>
      <c r="J27" s="50">
        <v>0</v>
      </c>
      <c r="K27" s="50">
        <v>0</v>
      </c>
      <c r="L27" s="74">
        <v>0</v>
      </c>
      <c r="M27" s="50">
        <v>0</v>
      </c>
      <c r="N27" s="50">
        <v>0</v>
      </c>
      <c r="O27" s="50">
        <v>0</v>
      </c>
      <c r="P27" s="74">
        <v>0</v>
      </c>
      <c r="Q27" s="50">
        <v>0</v>
      </c>
      <c r="R27" s="50">
        <v>0</v>
      </c>
      <c r="S27" s="50">
        <v>0</v>
      </c>
    </row>
    <row r="28" spans="1:19" ht="16" customHeight="1" thickBot="1" x14ac:dyDescent="0.4">
      <c r="A28" s="49">
        <v>24</v>
      </c>
      <c r="B28" s="81" t="s">
        <v>233</v>
      </c>
      <c r="C28" s="82">
        <v>7</v>
      </c>
      <c r="D28" s="83">
        <v>0.1</v>
      </c>
      <c r="E28" s="82">
        <v>0</v>
      </c>
      <c r="F28" s="82">
        <v>0</v>
      </c>
      <c r="G28" s="82">
        <v>0.2</v>
      </c>
      <c r="H28" s="83">
        <v>0</v>
      </c>
      <c r="I28" s="82">
        <v>0</v>
      </c>
      <c r="J28" s="82">
        <v>0</v>
      </c>
      <c r="K28" s="82">
        <v>0</v>
      </c>
      <c r="L28" s="83">
        <v>0.1</v>
      </c>
      <c r="M28" s="82">
        <v>0.1</v>
      </c>
      <c r="N28" s="82">
        <v>0</v>
      </c>
      <c r="O28" s="82">
        <v>0.9</v>
      </c>
      <c r="P28" s="83">
        <v>0.1</v>
      </c>
      <c r="Q28" s="82">
        <v>0.1</v>
      </c>
      <c r="R28" s="82">
        <v>0</v>
      </c>
      <c r="S28" s="82">
        <v>0.4</v>
      </c>
    </row>
    <row r="29" spans="1:19" ht="16" customHeight="1" thickBot="1" x14ac:dyDescent="0.4">
      <c r="A29" s="49">
        <v>25</v>
      </c>
      <c r="B29" s="81" t="s">
        <v>234</v>
      </c>
      <c r="C29" s="82">
        <v>42</v>
      </c>
      <c r="D29" s="83">
        <v>0.4</v>
      </c>
      <c r="E29" s="82">
        <v>0.2</v>
      </c>
      <c r="F29" s="82">
        <v>0.1</v>
      </c>
      <c r="G29" s="82">
        <v>1.1000000000000001</v>
      </c>
      <c r="H29" s="83">
        <v>0.9</v>
      </c>
      <c r="I29" s="82">
        <v>0.6</v>
      </c>
      <c r="J29" s="82">
        <v>0.3</v>
      </c>
      <c r="K29" s="82">
        <v>3.5</v>
      </c>
      <c r="L29" s="83">
        <v>2.1</v>
      </c>
      <c r="M29" s="82">
        <v>0.7</v>
      </c>
      <c r="N29" s="82">
        <v>1.1000000000000001</v>
      </c>
      <c r="O29" s="82">
        <v>4.2</v>
      </c>
      <c r="P29" s="83">
        <v>1.4</v>
      </c>
      <c r="Q29" s="82">
        <v>0.6</v>
      </c>
      <c r="R29" s="82">
        <v>0.6</v>
      </c>
      <c r="S29" s="82">
        <v>3</v>
      </c>
    </row>
    <row r="30" spans="1:19" ht="16" customHeight="1" thickBot="1" x14ac:dyDescent="0.4">
      <c r="A30" s="49">
        <v>26</v>
      </c>
      <c r="B30" s="81" t="s">
        <v>235</v>
      </c>
      <c r="C30" s="82">
        <v>56</v>
      </c>
      <c r="D30" s="83">
        <v>1.4</v>
      </c>
      <c r="E30" s="82">
        <v>0.5</v>
      </c>
      <c r="F30" s="82">
        <v>0.7</v>
      </c>
      <c r="G30" s="82">
        <v>2.8</v>
      </c>
      <c r="H30" s="83">
        <v>1.1000000000000001</v>
      </c>
      <c r="I30" s="82">
        <v>0.3</v>
      </c>
      <c r="J30" s="82">
        <v>0.6</v>
      </c>
      <c r="K30" s="82">
        <v>2</v>
      </c>
      <c r="L30" s="83">
        <v>0.5</v>
      </c>
      <c r="M30" s="82">
        <v>0.2</v>
      </c>
      <c r="N30" s="82">
        <v>0.2</v>
      </c>
      <c r="O30" s="82">
        <v>1.1000000000000001</v>
      </c>
      <c r="P30" s="83">
        <v>0.4</v>
      </c>
      <c r="Q30" s="82">
        <v>0.2</v>
      </c>
      <c r="R30" s="82">
        <v>0.1</v>
      </c>
      <c r="S30" s="82">
        <v>0.9</v>
      </c>
    </row>
    <row r="31" spans="1:19" ht="16" customHeight="1" thickBot="1" x14ac:dyDescent="0.4">
      <c r="A31" s="49">
        <v>27</v>
      </c>
      <c r="B31" s="81" t="s">
        <v>141</v>
      </c>
      <c r="C31" s="84">
        <v>4162</v>
      </c>
      <c r="D31" s="83">
        <v>75</v>
      </c>
      <c r="E31" s="82">
        <v>1.6</v>
      </c>
      <c r="F31" s="82">
        <v>71.7</v>
      </c>
      <c r="G31" s="82">
        <v>78</v>
      </c>
      <c r="H31" s="83">
        <v>78.400000000000006</v>
      </c>
      <c r="I31" s="82">
        <v>2</v>
      </c>
      <c r="J31" s="82">
        <v>74.3</v>
      </c>
      <c r="K31" s="82">
        <v>82</v>
      </c>
      <c r="L31" s="83">
        <v>83.6</v>
      </c>
      <c r="M31" s="82">
        <v>1.6</v>
      </c>
      <c r="N31" s="82">
        <v>80.2</v>
      </c>
      <c r="O31" s="82">
        <v>86.6</v>
      </c>
      <c r="P31" s="83">
        <v>83.2</v>
      </c>
      <c r="Q31" s="82">
        <v>1.7</v>
      </c>
      <c r="R31" s="82">
        <v>79.7</v>
      </c>
      <c r="S31" s="82">
        <v>86.2</v>
      </c>
    </row>
    <row r="32" spans="1:19" ht="16" customHeight="1" thickBot="1" x14ac:dyDescent="0.4">
      <c r="A32" s="49">
        <v>28</v>
      </c>
      <c r="B32" s="81" t="s">
        <v>236</v>
      </c>
      <c r="C32" s="82">
        <v>14</v>
      </c>
      <c r="D32" s="83">
        <v>0.1</v>
      </c>
      <c r="E32" s="82">
        <v>0</v>
      </c>
      <c r="F32" s="82">
        <v>0</v>
      </c>
      <c r="G32" s="82">
        <v>0.2</v>
      </c>
      <c r="H32" s="83">
        <v>0.4</v>
      </c>
      <c r="I32" s="82">
        <v>0.2</v>
      </c>
      <c r="J32" s="82">
        <v>0.1</v>
      </c>
      <c r="K32" s="82">
        <v>1.4</v>
      </c>
      <c r="L32" s="83">
        <v>0.1</v>
      </c>
      <c r="M32" s="82">
        <v>0</v>
      </c>
      <c r="N32" s="82">
        <v>0</v>
      </c>
      <c r="O32" s="82">
        <v>0.3</v>
      </c>
      <c r="P32" s="83">
        <v>0.2</v>
      </c>
      <c r="Q32" s="82">
        <v>0.1</v>
      </c>
      <c r="R32" s="82">
        <v>0.1</v>
      </c>
      <c r="S32" s="82">
        <v>0.6</v>
      </c>
    </row>
    <row r="33" spans="1:19" ht="16" customHeight="1" thickBot="1" x14ac:dyDescent="0.4">
      <c r="A33" s="49">
        <v>29</v>
      </c>
      <c r="B33" s="81" t="s">
        <v>202</v>
      </c>
      <c r="C33" s="82">
        <v>414</v>
      </c>
      <c r="D33" s="83">
        <v>6.8</v>
      </c>
      <c r="E33" s="82">
        <v>1.2</v>
      </c>
      <c r="F33" s="82">
        <v>4.8</v>
      </c>
      <c r="G33" s="82">
        <v>9.6999999999999993</v>
      </c>
      <c r="H33" s="83">
        <v>10.4</v>
      </c>
      <c r="I33" s="82">
        <v>1.6</v>
      </c>
      <c r="J33" s="82">
        <v>7.7</v>
      </c>
      <c r="K33" s="82">
        <v>13.9</v>
      </c>
      <c r="L33" s="83">
        <v>7.6</v>
      </c>
      <c r="M33" s="82">
        <v>1.2</v>
      </c>
      <c r="N33" s="82">
        <v>5.5</v>
      </c>
      <c r="O33" s="82">
        <v>10.4</v>
      </c>
      <c r="P33" s="83">
        <v>4.4000000000000004</v>
      </c>
      <c r="Q33" s="82">
        <v>0.8</v>
      </c>
      <c r="R33" s="82">
        <v>3.1</v>
      </c>
      <c r="S33" s="82">
        <v>6.3</v>
      </c>
    </row>
    <row r="34" spans="1:19" ht="16" customHeight="1" thickBot="1" x14ac:dyDescent="0.4">
      <c r="A34" s="49">
        <v>30</v>
      </c>
      <c r="B34" s="81" t="s">
        <v>237</v>
      </c>
      <c r="C34" s="50">
        <v>0</v>
      </c>
      <c r="D34" s="74">
        <v>0</v>
      </c>
      <c r="E34" s="50">
        <v>0</v>
      </c>
      <c r="F34" s="50">
        <v>0</v>
      </c>
      <c r="G34" s="50">
        <v>0</v>
      </c>
      <c r="H34" s="74">
        <v>0</v>
      </c>
      <c r="I34" s="50">
        <v>0</v>
      </c>
      <c r="J34" s="50">
        <v>0</v>
      </c>
      <c r="K34" s="50">
        <v>0</v>
      </c>
      <c r="L34" s="74">
        <v>0</v>
      </c>
      <c r="M34" s="50">
        <v>0</v>
      </c>
      <c r="N34" s="50">
        <v>0</v>
      </c>
      <c r="O34" s="50">
        <v>0</v>
      </c>
      <c r="P34" s="74">
        <v>0</v>
      </c>
      <c r="Q34" s="50">
        <v>0</v>
      </c>
      <c r="R34" s="50">
        <v>0</v>
      </c>
      <c r="S34" s="50">
        <v>0</v>
      </c>
    </row>
    <row r="35" spans="1:19" ht="16" customHeight="1" thickBot="1" x14ac:dyDescent="0.4">
      <c r="A35" s="49">
        <v>31</v>
      </c>
      <c r="B35" s="81" t="s">
        <v>238</v>
      </c>
      <c r="C35" s="82">
        <v>29</v>
      </c>
      <c r="D35" s="83">
        <v>0.2</v>
      </c>
      <c r="E35" s="82">
        <v>0.1</v>
      </c>
      <c r="F35" s="82">
        <v>0.1</v>
      </c>
      <c r="G35" s="82">
        <v>0.5</v>
      </c>
      <c r="H35" s="83">
        <v>0.7</v>
      </c>
      <c r="I35" s="82">
        <v>0.3</v>
      </c>
      <c r="J35" s="82">
        <v>0.4</v>
      </c>
      <c r="K35" s="82">
        <v>1.4</v>
      </c>
      <c r="L35" s="83">
        <v>0.3</v>
      </c>
      <c r="M35" s="82">
        <v>0.2</v>
      </c>
      <c r="N35" s="82">
        <v>0.1</v>
      </c>
      <c r="O35" s="82">
        <v>0.8</v>
      </c>
      <c r="P35" s="83">
        <v>0.2</v>
      </c>
      <c r="Q35" s="82">
        <v>0.1</v>
      </c>
      <c r="R35" s="82">
        <v>0.1</v>
      </c>
      <c r="S35" s="82">
        <v>0.6</v>
      </c>
    </row>
    <row r="36" spans="1:19" ht="16" customHeight="1" thickBot="1" x14ac:dyDescent="0.4">
      <c r="A36" s="49">
        <v>32</v>
      </c>
      <c r="B36" s="81" t="s">
        <v>239</v>
      </c>
      <c r="C36" s="82">
        <v>755</v>
      </c>
      <c r="D36" s="83">
        <v>17.600000000000001</v>
      </c>
      <c r="E36" s="82">
        <v>1.4</v>
      </c>
      <c r="F36" s="82">
        <v>14.9</v>
      </c>
      <c r="G36" s="82">
        <v>20.6</v>
      </c>
      <c r="H36" s="83">
        <v>19</v>
      </c>
      <c r="I36" s="82">
        <v>1.7</v>
      </c>
      <c r="J36" s="82">
        <v>15.9</v>
      </c>
      <c r="K36" s="82">
        <v>22.6</v>
      </c>
      <c r="L36" s="83">
        <v>12.3</v>
      </c>
      <c r="M36" s="82">
        <v>1.7</v>
      </c>
      <c r="N36" s="82">
        <v>9.4</v>
      </c>
      <c r="O36" s="82">
        <v>15.9</v>
      </c>
      <c r="P36" s="83">
        <v>8.1999999999999993</v>
      </c>
      <c r="Q36" s="82">
        <v>1.2</v>
      </c>
      <c r="R36" s="82">
        <v>6.1</v>
      </c>
      <c r="S36" s="82">
        <v>10.9</v>
      </c>
    </row>
    <row r="37" spans="1:19" ht="16" customHeight="1" thickBot="1" x14ac:dyDescent="0.4">
      <c r="A37" s="49">
        <v>33</v>
      </c>
      <c r="B37" s="81" t="s">
        <v>240</v>
      </c>
      <c r="C37" s="82">
        <v>97</v>
      </c>
      <c r="D37" s="83">
        <v>3.9</v>
      </c>
      <c r="E37" s="82">
        <v>1.1000000000000001</v>
      </c>
      <c r="F37" s="82">
        <v>2.2999999999999998</v>
      </c>
      <c r="G37" s="82">
        <v>6.6</v>
      </c>
      <c r="H37" s="83">
        <v>2.8</v>
      </c>
      <c r="I37" s="82">
        <v>0.7</v>
      </c>
      <c r="J37" s="82">
        <v>1.7</v>
      </c>
      <c r="K37" s="82">
        <v>4.5999999999999996</v>
      </c>
      <c r="L37" s="83">
        <v>1.1000000000000001</v>
      </c>
      <c r="M37" s="82">
        <v>0.4</v>
      </c>
      <c r="N37" s="82">
        <v>0.5</v>
      </c>
      <c r="O37" s="82">
        <v>2.2000000000000002</v>
      </c>
      <c r="P37" s="83">
        <v>0.9</v>
      </c>
      <c r="Q37" s="82">
        <v>0.4</v>
      </c>
      <c r="R37" s="82">
        <v>0.4</v>
      </c>
      <c r="S37" s="82">
        <v>2.2000000000000002</v>
      </c>
    </row>
    <row r="38" spans="1:19" ht="16" customHeight="1" thickBot="1" x14ac:dyDescent="0.4">
      <c r="A38" s="49">
        <v>34</v>
      </c>
      <c r="B38" s="81" t="s">
        <v>241</v>
      </c>
      <c r="C38" s="82">
        <v>21</v>
      </c>
      <c r="D38" s="83">
        <v>0.2</v>
      </c>
      <c r="E38" s="82">
        <v>0.1</v>
      </c>
      <c r="F38" s="82">
        <v>0.1</v>
      </c>
      <c r="G38" s="82">
        <v>0.6</v>
      </c>
      <c r="H38" s="83">
        <v>0.3</v>
      </c>
      <c r="I38" s="82">
        <v>0.2</v>
      </c>
      <c r="J38" s="82">
        <v>0.1</v>
      </c>
      <c r="K38" s="82">
        <v>1</v>
      </c>
      <c r="L38" s="83">
        <v>0.2</v>
      </c>
      <c r="M38" s="82">
        <v>0.1</v>
      </c>
      <c r="N38" s="82">
        <v>0.1</v>
      </c>
      <c r="O38" s="82">
        <v>0.7</v>
      </c>
      <c r="P38" s="83">
        <v>0.2</v>
      </c>
      <c r="Q38" s="82">
        <v>0.1</v>
      </c>
      <c r="R38" s="82">
        <v>0.1</v>
      </c>
      <c r="S38" s="82">
        <v>0.5</v>
      </c>
    </row>
    <row r="39" spans="1:19" ht="16" customHeight="1" thickBot="1" x14ac:dyDescent="0.4">
      <c r="A39" s="49">
        <v>35</v>
      </c>
      <c r="B39" s="81" t="s">
        <v>242</v>
      </c>
      <c r="C39" s="84">
        <v>1792</v>
      </c>
      <c r="D39" s="83">
        <v>44.9</v>
      </c>
      <c r="E39" s="82">
        <v>2</v>
      </c>
      <c r="F39" s="82">
        <v>41.1</v>
      </c>
      <c r="G39" s="82">
        <v>48.8</v>
      </c>
      <c r="H39" s="83">
        <v>40.6</v>
      </c>
      <c r="I39" s="82">
        <v>2.2000000000000002</v>
      </c>
      <c r="J39" s="82">
        <v>36.299999999999997</v>
      </c>
      <c r="K39" s="82">
        <v>45</v>
      </c>
      <c r="L39" s="83">
        <v>31.1</v>
      </c>
      <c r="M39" s="82">
        <v>2.1</v>
      </c>
      <c r="N39" s="82">
        <v>27.2</v>
      </c>
      <c r="O39" s="82">
        <v>35.4</v>
      </c>
      <c r="P39" s="83">
        <v>19.7</v>
      </c>
      <c r="Q39" s="82">
        <v>2.1</v>
      </c>
      <c r="R39" s="82">
        <v>16</v>
      </c>
      <c r="S39" s="82">
        <v>24.1</v>
      </c>
    </row>
    <row r="40" spans="1:19" ht="16" customHeight="1" thickBot="1" x14ac:dyDescent="0.4">
      <c r="A40" s="49">
        <v>36</v>
      </c>
      <c r="B40" s="81" t="s">
        <v>243</v>
      </c>
      <c r="C40" s="82">
        <v>213</v>
      </c>
      <c r="D40" s="83">
        <v>3.8</v>
      </c>
      <c r="E40" s="82">
        <v>1.1000000000000001</v>
      </c>
      <c r="F40" s="82">
        <v>2.1</v>
      </c>
      <c r="G40" s="82">
        <v>6.7</v>
      </c>
      <c r="H40" s="83">
        <v>5.2</v>
      </c>
      <c r="I40" s="82">
        <v>1.1000000000000001</v>
      </c>
      <c r="J40" s="82">
        <v>3.4</v>
      </c>
      <c r="K40" s="82">
        <v>7.9</v>
      </c>
      <c r="L40" s="83">
        <v>7.1</v>
      </c>
      <c r="M40" s="82">
        <v>1.2</v>
      </c>
      <c r="N40" s="82">
        <v>5.0999999999999996</v>
      </c>
      <c r="O40" s="82">
        <v>9.8000000000000007</v>
      </c>
      <c r="P40" s="83">
        <v>4</v>
      </c>
      <c r="Q40" s="82">
        <v>0.9</v>
      </c>
      <c r="R40" s="82">
        <v>2.6</v>
      </c>
      <c r="S40" s="82">
        <v>6</v>
      </c>
    </row>
    <row r="41" spans="1:19" ht="27" customHeight="1" thickBot="1" x14ac:dyDescent="0.4">
      <c r="A41" s="49">
        <v>37</v>
      </c>
      <c r="B41" s="81" t="s">
        <v>244</v>
      </c>
      <c r="C41" s="82">
        <v>2</v>
      </c>
      <c r="D41" s="83">
        <v>0.1</v>
      </c>
      <c r="E41" s="82">
        <v>0.1</v>
      </c>
      <c r="F41" s="82">
        <v>0</v>
      </c>
      <c r="G41" s="82">
        <v>0.7</v>
      </c>
      <c r="H41" s="83">
        <v>0</v>
      </c>
      <c r="I41" s="82">
        <v>0</v>
      </c>
      <c r="J41" s="50">
        <v>0</v>
      </c>
      <c r="K41" s="50">
        <v>0</v>
      </c>
      <c r="L41" s="83">
        <v>0</v>
      </c>
      <c r="M41" s="82">
        <v>0</v>
      </c>
      <c r="N41" s="50">
        <v>0</v>
      </c>
      <c r="O41" s="50">
        <v>0</v>
      </c>
      <c r="P41" s="83">
        <v>0</v>
      </c>
      <c r="Q41" s="82">
        <v>0</v>
      </c>
      <c r="R41" s="50">
        <v>0</v>
      </c>
      <c r="S41" s="50">
        <v>0</v>
      </c>
    </row>
    <row r="42" spans="1:19" ht="16" customHeight="1" thickBot="1" x14ac:dyDescent="0.4">
      <c r="A42" s="49">
        <v>38</v>
      </c>
      <c r="B42" s="81" t="s">
        <v>196</v>
      </c>
      <c r="C42" s="82">
        <v>619</v>
      </c>
      <c r="D42" s="83">
        <v>7.8</v>
      </c>
      <c r="E42" s="82">
        <v>0.9</v>
      </c>
      <c r="F42" s="82">
        <v>6.2</v>
      </c>
      <c r="G42" s="82">
        <v>9.6999999999999993</v>
      </c>
      <c r="H42" s="83">
        <v>10.7</v>
      </c>
      <c r="I42" s="82">
        <v>1.2</v>
      </c>
      <c r="J42" s="82">
        <v>8.5</v>
      </c>
      <c r="K42" s="82">
        <v>13.3</v>
      </c>
      <c r="L42" s="83">
        <v>13.6</v>
      </c>
      <c r="M42" s="82">
        <v>1.7</v>
      </c>
      <c r="N42" s="82">
        <v>10.7</v>
      </c>
      <c r="O42" s="82">
        <v>17.3</v>
      </c>
      <c r="P42" s="83">
        <v>10.199999999999999</v>
      </c>
      <c r="Q42" s="82">
        <v>1.5</v>
      </c>
      <c r="R42" s="82">
        <v>7.7</v>
      </c>
      <c r="S42" s="82">
        <v>13.5</v>
      </c>
    </row>
    <row r="43" spans="1:19" ht="16" customHeight="1" thickBot="1" x14ac:dyDescent="0.4">
      <c r="A43" s="49">
        <v>39</v>
      </c>
      <c r="B43" s="81" t="s">
        <v>245</v>
      </c>
      <c r="C43" s="82">
        <v>192</v>
      </c>
      <c r="D43" s="83">
        <v>2.9</v>
      </c>
      <c r="E43" s="82">
        <v>0.5</v>
      </c>
      <c r="F43" s="82">
        <v>2</v>
      </c>
      <c r="G43" s="82">
        <v>4.0999999999999996</v>
      </c>
      <c r="H43" s="83">
        <v>3.1</v>
      </c>
      <c r="I43" s="82">
        <v>0.6</v>
      </c>
      <c r="J43" s="82">
        <v>2.1</v>
      </c>
      <c r="K43" s="82">
        <v>4.5999999999999996</v>
      </c>
      <c r="L43" s="83">
        <v>4.4000000000000004</v>
      </c>
      <c r="M43" s="82">
        <v>0.9</v>
      </c>
      <c r="N43" s="82">
        <v>2.9</v>
      </c>
      <c r="O43" s="82">
        <v>6.5</v>
      </c>
      <c r="P43" s="83">
        <v>3.2</v>
      </c>
      <c r="Q43" s="82">
        <v>0.7</v>
      </c>
      <c r="R43" s="82">
        <v>2.1</v>
      </c>
      <c r="S43" s="82">
        <v>4.9000000000000004</v>
      </c>
    </row>
    <row r="44" spans="1:19" ht="16" customHeight="1" thickBot="1" x14ac:dyDescent="0.4">
      <c r="A44" s="49">
        <v>40</v>
      </c>
      <c r="B44" s="81" t="s">
        <v>246</v>
      </c>
      <c r="C44" s="82">
        <v>19</v>
      </c>
      <c r="D44" s="83">
        <v>0.2</v>
      </c>
      <c r="E44" s="82">
        <v>0.1</v>
      </c>
      <c r="F44" s="82">
        <v>0</v>
      </c>
      <c r="G44" s="82">
        <v>0.7</v>
      </c>
      <c r="H44" s="83">
        <v>0.5</v>
      </c>
      <c r="I44" s="82">
        <v>0.2</v>
      </c>
      <c r="J44" s="82">
        <v>0.2</v>
      </c>
      <c r="K44" s="82">
        <v>1</v>
      </c>
      <c r="L44" s="83">
        <v>1.1000000000000001</v>
      </c>
      <c r="M44" s="82">
        <v>1</v>
      </c>
      <c r="N44" s="82">
        <v>0.2</v>
      </c>
      <c r="O44" s="82">
        <v>6.6</v>
      </c>
      <c r="P44" s="83">
        <v>0.2</v>
      </c>
      <c r="Q44" s="82">
        <v>0.1</v>
      </c>
      <c r="R44" s="82">
        <v>0.1</v>
      </c>
      <c r="S44" s="82">
        <v>0.5</v>
      </c>
    </row>
    <row r="45" spans="1:19" ht="16" customHeight="1" thickBot="1" x14ac:dyDescent="0.4">
      <c r="A45" s="49">
        <v>41</v>
      </c>
      <c r="B45" s="81" t="s">
        <v>247</v>
      </c>
      <c r="C45" s="82">
        <v>280</v>
      </c>
      <c r="D45" s="83">
        <v>7.5</v>
      </c>
      <c r="E45" s="82">
        <v>0.9</v>
      </c>
      <c r="F45" s="82">
        <v>6</v>
      </c>
      <c r="G45" s="82">
        <v>9.4</v>
      </c>
      <c r="H45" s="83">
        <v>4.0999999999999996</v>
      </c>
      <c r="I45" s="82">
        <v>0.7</v>
      </c>
      <c r="J45" s="82">
        <v>2.9</v>
      </c>
      <c r="K45" s="82">
        <v>5.7</v>
      </c>
      <c r="L45" s="83">
        <v>2.1</v>
      </c>
      <c r="M45" s="82">
        <v>0.5</v>
      </c>
      <c r="N45" s="82">
        <v>1.4</v>
      </c>
      <c r="O45" s="82">
        <v>3.3</v>
      </c>
      <c r="P45" s="83">
        <v>1.7</v>
      </c>
      <c r="Q45" s="82">
        <v>0.5</v>
      </c>
      <c r="R45" s="82">
        <v>1</v>
      </c>
      <c r="S45" s="82">
        <v>3.1</v>
      </c>
    </row>
    <row r="46" spans="1:19" ht="16" customHeight="1" thickBot="1" x14ac:dyDescent="0.4">
      <c r="A46" s="49">
        <v>42</v>
      </c>
      <c r="B46" s="81" t="s">
        <v>248</v>
      </c>
      <c r="C46" s="82">
        <v>9</v>
      </c>
      <c r="D46" s="83">
        <v>0.3</v>
      </c>
      <c r="E46" s="82">
        <v>0.2</v>
      </c>
      <c r="F46" s="82">
        <v>0.1</v>
      </c>
      <c r="G46" s="82">
        <v>1.1000000000000001</v>
      </c>
      <c r="H46" s="83">
        <v>0</v>
      </c>
      <c r="I46" s="82">
        <v>0</v>
      </c>
      <c r="J46" s="82">
        <v>0</v>
      </c>
      <c r="K46" s="82">
        <v>0.1</v>
      </c>
      <c r="L46" s="83">
        <v>0.1</v>
      </c>
      <c r="M46" s="82">
        <v>0.1</v>
      </c>
      <c r="N46" s="82">
        <v>0</v>
      </c>
      <c r="O46" s="82">
        <v>0.3</v>
      </c>
      <c r="P46" s="83">
        <v>0</v>
      </c>
      <c r="Q46" s="82">
        <v>0</v>
      </c>
      <c r="R46" s="82">
        <v>0</v>
      </c>
      <c r="S46" s="82">
        <v>0.2</v>
      </c>
    </row>
    <row r="47" spans="1:19" ht="16" customHeight="1" thickBot="1" x14ac:dyDescent="0.4">
      <c r="A47" s="49">
        <v>43</v>
      </c>
      <c r="B47" s="81" t="s">
        <v>249</v>
      </c>
      <c r="C47" s="82">
        <v>28</v>
      </c>
      <c r="D47" s="83">
        <v>0.6</v>
      </c>
      <c r="E47" s="82">
        <v>0.3</v>
      </c>
      <c r="F47" s="82">
        <v>0.3</v>
      </c>
      <c r="G47" s="82">
        <v>1.5</v>
      </c>
      <c r="H47" s="83">
        <v>1.1000000000000001</v>
      </c>
      <c r="I47" s="82">
        <v>0.6</v>
      </c>
      <c r="J47" s="82">
        <v>0.4</v>
      </c>
      <c r="K47" s="82">
        <v>3.4</v>
      </c>
      <c r="L47" s="83">
        <v>0.1</v>
      </c>
      <c r="M47" s="82">
        <v>0</v>
      </c>
      <c r="N47" s="82">
        <v>0</v>
      </c>
      <c r="O47" s="82">
        <v>0.2</v>
      </c>
      <c r="P47" s="83">
        <v>0.3</v>
      </c>
      <c r="Q47" s="82">
        <v>0.2</v>
      </c>
      <c r="R47" s="82">
        <v>0.1</v>
      </c>
      <c r="S47" s="82">
        <v>1</v>
      </c>
    </row>
    <row r="48" spans="1:19" ht="16" customHeight="1" thickBot="1" x14ac:dyDescent="0.4">
      <c r="A48" s="49">
        <v>44</v>
      </c>
      <c r="B48" s="81" t="s">
        <v>250</v>
      </c>
      <c r="C48" s="82">
        <v>27</v>
      </c>
      <c r="D48" s="83">
        <v>0.8</v>
      </c>
      <c r="E48" s="82">
        <v>0.3</v>
      </c>
      <c r="F48" s="82">
        <v>0.4</v>
      </c>
      <c r="G48" s="82">
        <v>1.9</v>
      </c>
      <c r="H48" s="83">
        <v>0.4</v>
      </c>
      <c r="I48" s="82">
        <v>0.2</v>
      </c>
      <c r="J48" s="82">
        <v>0.2</v>
      </c>
      <c r="K48" s="82">
        <v>1.1000000000000001</v>
      </c>
      <c r="L48" s="83">
        <v>0.4</v>
      </c>
      <c r="M48" s="82">
        <v>0.4</v>
      </c>
      <c r="N48" s="82">
        <v>0.1</v>
      </c>
      <c r="O48" s="82">
        <v>2.4</v>
      </c>
      <c r="P48" s="83">
        <v>0.3</v>
      </c>
      <c r="Q48" s="82">
        <v>0.1</v>
      </c>
      <c r="R48" s="82">
        <v>0.1</v>
      </c>
      <c r="S48" s="82">
        <v>0.8</v>
      </c>
    </row>
    <row r="49" spans="1:19" ht="16" customHeight="1" thickBot="1" x14ac:dyDescent="0.4">
      <c r="A49" s="49">
        <v>45</v>
      </c>
      <c r="B49" s="81" t="s">
        <v>251</v>
      </c>
      <c r="C49" s="82">
        <v>180</v>
      </c>
      <c r="D49" s="83">
        <v>3</v>
      </c>
      <c r="E49" s="82">
        <v>0.6</v>
      </c>
      <c r="F49" s="82">
        <v>2.1</v>
      </c>
      <c r="G49" s="82">
        <v>4.3</v>
      </c>
      <c r="H49" s="83">
        <v>4.0999999999999996</v>
      </c>
      <c r="I49" s="82">
        <v>0.8</v>
      </c>
      <c r="J49" s="82">
        <v>2.8</v>
      </c>
      <c r="K49" s="82">
        <v>5.8</v>
      </c>
      <c r="L49" s="83">
        <v>4.5999999999999996</v>
      </c>
      <c r="M49" s="82">
        <v>1.1000000000000001</v>
      </c>
      <c r="N49" s="82">
        <v>3</v>
      </c>
      <c r="O49" s="82">
        <v>7.2</v>
      </c>
      <c r="P49" s="83">
        <v>3.4</v>
      </c>
      <c r="Q49" s="82">
        <v>1.1000000000000001</v>
      </c>
      <c r="R49" s="82">
        <v>1.8</v>
      </c>
      <c r="S49" s="82">
        <v>6.3</v>
      </c>
    </row>
    <row r="50" spans="1:19" ht="16" customHeight="1" thickBot="1" x14ac:dyDescent="0.4">
      <c r="A50" s="49">
        <v>46</v>
      </c>
      <c r="B50" s="81" t="s">
        <v>252</v>
      </c>
      <c r="C50" s="82">
        <v>262</v>
      </c>
      <c r="D50" s="83">
        <v>6.3</v>
      </c>
      <c r="E50" s="82">
        <v>0.9</v>
      </c>
      <c r="F50" s="82">
        <v>4.7</v>
      </c>
      <c r="G50" s="82">
        <v>8.4</v>
      </c>
      <c r="H50" s="83">
        <v>5.8</v>
      </c>
      <c r="I50" s="82">
        <v>0.9</v>
      </c>
      <c r="J50" s="82">
        <v>4.3</v>
      </c>
      <c r="K50" s="82">
        <v>7.8</v>
      </c>
      <c r="L50" s="83">
        <v>6.2</v>
      </c>
      <c r="M50" s="82">
        <v>1.4</v>
      </c>
      <c r="N50" s="82">
        <v>3.9</v>
      </c>
      <c r="O50" s="82">
        <v>9.6999999999999993</v>
      </c>
      <c r="P50" s="83">
        <v>2.4</v>
      </c>
      <c r="Q50" s="82">
        <v>0.6</v>
      </c>
      <c r="R50" s="82">
        <v>1.5</v>
      </c>
      <c r="S50" s="82">
        <v>4</v>
      </c>
    </row>
    <row r="51" spans="1:19" ht="16" customHeight="1" thickBot="1" x14ac:dyDescent="0.4">
      <c r="A51" s="49">
        <v>47</v>
      </c>
      <c r="B51" s="81" t="s">
        <v>253</v>
      </c>
      <c r="C51" s="50">
        <v>0</v>
      </c>
      <c r="D51" s="74">
        <v>0</v>
      </c>
      <c r="E51" s="50">
        <v>0</v>
      </c>
      <c r="F51" s="50">
        <v>0</v>
      </c>
      <c r="G51" s="50">
        <v>0</v>
      </c>
      <c r="H51" s="74">
        <v>0</v>
      </c>
      <c r="I51" s="50">
        <v>0</v>
      </c>
      <c r="J51" s="50">
        <v>0</v>
      </c>
      <c r="K51" s="50">
        <v>0</v>
      </c>
      <c r="L51" s="74">
        <v>0</v>
      </c>
      <c r="M51" s="50">
        <v>0</v>
      </c>
      <c r="N51" s="50">
        <v>0</v>
      </c>
      <c r="O51" s="50">
        <v>0</v>
      </c>
      <c r="P51" s="74">
        <v>0</v>
      </c>
      <c r="Q51" s="50">
        <v>0</v>
      </c>
      <c r="R51" s="50">
        <v>0</v>
      </c>
      <c r="S51" s="50">
        <v>0</v>
      </c>
    </row>
    <row r="52" spans="1:19" ht="16" customHeight="1" thickBot="1" x14ac:dyDescent="0.4">
      <c r="A52" s="49">
        <v>48</v>
      </c>
      <c r="B52" s="81" t="s">
        <v>254</v>
      </c>
      <c r="C52" s="82">
        <v>1</v>
      </c>
      <c r="D52" s="83">
        <v>0</v>
      </c>
      <c r="E52" s="82">
        <v>0</v>
      </c>
      <c r="F52" s="50">
        <v>0</v>
      </c>
      <c r="G52" s="50">
        <v>0</v>
      </c>
      <c r="H52" s="83">
        <v>0</v>
      </c>
      <c r="I52" s="82">
        <v>0</v>
      </c>
      <c r="J52" s="50">
        <v>0</v>
      </c>
      <c r="K52" s="50">
        <v>0</v>
      </c>
      <c r="L52" s="83">
        <v>0.1</v>
      </c>
      <c r="M52" s="82">
        <v>0.1</v>
      </c>
      <c r="N52" s="82">
        <v>0</v>
      </c>
      <c r="O52" s="82">
        <v>0.7</v>
      </c>
      <c r="P52" s="83">
        <v>0</v>
      </c>
      <c r="Q52" s="82">
        <v>0</v>
      </c>
      <c r="R52" s="50">
        <v>0</v>
      </c>
      <c r="S52" s="50">
        <v>0</v>
      </c>
    </row>
    <row r="53" spans="1:19" ht="16" customHeight="1" thickBot="1" x14ac:dyDescent="0.4">
      <c r="A53" s="49">
        <v>49</v>
      </c>
      <c r="B53" s="81" t="s">
        <v>255</v>
      </c>
      <c r="C53" s="82">
        <v>102</v>
      </c>
      <c r="D53" s="83">
        <v>1.7</v>
      </c>
      <c r="E53" s="82">
        <v>0.5</v>
      </c>
      <c r="F53" s="82">
        <v>1</v>
      </c>
      <c r="G53" s="82">
        <v>3</v>
      </c>
      <c r="H53" s="83">
        <v>1.6</v>
      </c>
      <c r="I53" s="82">
        <v>0.5</v>
      </c>
      <c r="J53" s="82">
        <v>0.9</v>
      </c>
      <c r="K53" s="82">
        <v>2.8</v>
      </c>
      <c r="L53" s="83">
        <v>1.8</v>
      </c>
      <c r="M53" s="82">
        <v>0.5</v>
      </c>
      <c r="N53" s="82">
        <v>1.1000000000000001</v>
      </c>
      <c r="O53" s="82">
        <v>2.9</v>
      </c>
      <c r="P53" s="83">
        <v>1.5</v>
      </c>
      <c r="Q53" s="82">
        <v>0.6</v>
      </c>
      <c r="R53" s="82">
        <v>0.7</v>
      </c>
      <c r="S53" s="82">
        <v>3.3</v>
      </c>
    </row>
    <row r="54" spans="1:19" ht="16" customHeight="1" thickBot="1" x14ac:dyDescent="0.4">
      <c r="A54" s="49">
        <v>50</v>
      </c>
      <c r="B54" s="81" t="s">
        <v>256</v>
      </c>
      <c r="C54" s="50">
        <v>0</v>
      </c>
      <c r="D54" s="74">
        <v>0</v>
      </c>
      <c r="E54" s="50">
        <v>0</v>
      </c>
      <c r="F54" s="50">
        <v>0</v>
      </c>
      <c r="G54" s="50">
        <v>0</v>
      </c>
      <c r="H54" s="74">
        <v>0</v>
      </c>
      <c r="I54" s="50">
        <v>0</v>
      </c>
      <c r="J54" s="50">
        <v>0</v>
      </c>
      <c r="K54" s="50">
        <v>0</v>
      </c>
      <c r="L54" s="74">
        <v>0</v>
      </c>
      <c r="M54" s="50">
        <v>0</v>
      </c>
      <c r="N54" s="50">
        <v>0</v>
      </c>
      <c r="O54" s="50">
        <v>0</v>
      </c>
      <c r="P54" s="74">
        <v>0</v>
      </c>
      <c r="Q54" s="50">
        <v>0</v>
      </c>
      <c r="R54" s="50">
        <v>0</v>
      </c>
      <c r="S54" s="50">
        <v>0</v>
      </c>
    </row>
    <row r="55" spans="1:19" ht="16" customHeight="1" thickBot="1" x14ac:dyDescent="0.4">
      <c r="A55" s="49">
        <v>51</v>
      </c>
      <c r="B55" s="81" t="s">
        <v>257</v>
      </c>
      <c r="C55" s="82">
        <v>122</v>
      </c>
      <c r="D55" s="83">
        <v>3.1</v>
      </c>
      <c r="E55" s="82">
        <v>0.6</v>
      </c>
      <c r="F55" s="82">
        <v>2.1</v>
      </c>
      <c r="G55" s="82">
        <v>4.4000000000000004</v>
      </c>
      <c r="H55" s="83">
        <v>2.2999999999999998</v>
      </c>
      <c r="I55" s="82">
        <v>0.5</v>
      </c>
      <c r="J55" s="82">
        <v>1.4</v>
      </c>
      <c r="K55" s="82">
        <v>3.6</v>
      </c>
      <c r="L55" s="83">
        <v>1</v>
      </c>
      <c r="M55" s="82">
        <v>0.3</v>
      </c>
      <c r="N55" s="82">
        <v>0.6</v>
      </c>
      <c r="O55" s="82">
        <v>1.7</v>
      </c>
      <c r="P55" s="83">
        <v>1.1000000000000001</v>
      </c>
      <c r="Q55" s="82">
        <v>0.4</v>
      </c>
      <c r="R55" s="82">
        <v>0.5</v>
      </c>
      <c r="S55" s="82">
        <v>2.2999999999999998</v>
      </c>
    </row>
    <row r="56" spans="1:19" ht="16" customHeight="1" thickBot="1" x14ac:dyDescent="0.4">
      <c r="A56" s="49">
        <v>52</v>
      </c>
      <c r="B56" s="81" t="s">
        <v>258</v>
      </c>
      <c r="C56" s="82">
        <v>99</v>
      </c>
      <c r="D56" s="83">
        <v>1.7</v>
      </c>
      <c r="E56" s="82">
        <v>0.4</v>
      </c>
      <c r="F56" s="82">
        <v>1</v>
      </c>
      <c r="G56" s="82">
        <v>2.8</v>
      </c>
      <c r="H56" s="83">
        <v>2.7</v>
      </c>
      <c r="I56" s="82">
        <v>0.6</v>
      </c>
      <c r="J56" s="82">
        <v>1.8</v>
      </c>
      <c r="K56" s="82">
        <v>4.2</v>
      </c>
      <c r="L56" s="83">
        <v>2.1</v>
      </c>
      <c r="M56" s="82">
        <v>0.6</v>
      </c>
      <c r="N56" s="82">
        <v>1.3</v>
      </c>
      <c r="O56" s="82">
        <v>3.6</v>
      </c>
      <c r="P56" s="83">
        <v>0.9</v>
      </c>
      <c r="Q56" s="82">
        <v>0.5</v>
      </c>
      <c r="R56" s="82">
        <v>0.3</v>
      </c>
      <c r="S56" s="82">
        <v>2.9</v>
      </c>
    </row>
    <row r="57" spans="1:19" ht="16" customHeight="1" thickBot="1" x14ac:dyDescent="0.4">
      <c r="A57" s="49">
        <v>53</v>
      </c>
      <c r="B57" s="81" t="s">
        <v>259</v>
      </c>
      <c r="C57" s="82">
        <v>30</v>
      </c>
      <c r="D57" s="83">
        <v>0.2</v>
      </c>
      <c r="E57" s="82">
        <v>0.1</v>
      </c>
      <c r="F57" s="82">
        <v>0.1</v>
      </c>
      <c r="G57" s="82">
        <v>0.4</v>
      </c>
      <c r="H57" s="83">
        <v>0.1</v>
      </c>
      <c r="I57" s="82">
        <v>0.1</v>
      </c>
      <c r="J57" s="82">
        <v>0</v>
      </c>
      <c r="K57" s="82">
        <v>0.4</v>
      </c>
      <c r="L57" s="83">
        <v>0.8</v>
      </c>
      <c r="M57" s="82">
        <v>0.4</v>
      </c>
      <c r="N57" s="82">
        <v>0.3</v>
      </c>
      <c r="O57" s="82">
        <v>2</v>
      </c>
      <c r="P57" s="83">
        <v>0.7</v>
      </c>
      <c r="Q57" s="82">
        <v>0.3</v>
      </c>
      <c r="R57" s="82">
        <v>0.3</v>
      </c>
      <c r="S57" s="82">
        <v>1.4</v>
      </c>
    </row>
    <row r="58" spans="1:19" ht="16" customHeight="1" thickBot="1" x14ac:dyDescent="0.4">
      <c r="A58" s="49">
        <v>54</v>
      </c>
      <c r="B58" s="81" t="s">
        <v>260</v>
      </c>
      <c r="C58" s="82">
        <v>1</v>
      </c>
      <c r="D58" s="83">
        <v>0</v>
      </c>
      <c r="E58" s="82">
        <v>0</v>
      </c>
      <c r="F58" s="50">
        <v>0</v>
      </c>
      <c r="G58" s="50">
        <v>0</v>
      </c>
      <c r="H58" s="83">
        <v>0</v>
      </c>
      <c r="I58" s="82">
        <v>0</v>
      </c>
      <c r="J58" s="50">
        <v>0</v>
      </c>
      <c r="K58" s="50">
        <v>0</v>
      </c>
      <c r="L58" s="83">
        <v>0</v>
      </c>
      <c r="M58" s="82">
        <v>0</v>
      </c>
      <c r="N58" s="50">
        <v>0</v>
      </c>
      <c r="O58" s="50">
        <v>0</v>
      </c>
      <c r="P58" s="83">
        <v>0</v>
      </c>
      <c r="Q58" s="82">
        <v>0</v>
      </c>
      <c r="R58" s="82">
        <v>0</v>
      </c>
      <c r="S58" s="82">
        <v>0.2</v>
      </c>
    </row>
    <row r="59" spans="1:19" ht="16" customHeight="1" thickBot="1" x14ac:dyDescent="0.4">
      <c r="A59" s="49">
        <v>55</v>
      </c>
      <c r="B59" s="81" t="s">
        <v>261</v>
      </c>
      <c r="C59" s="82">
        <v>2</v>
      </c>
      <c r="D59" s="83">
        <v>0</v>
      </c>
      <c r="E59" s="82">
        <v>0</v>
      </c>
      <c r="F59" s="50">
        <v>0</v>
      </c>
      <c r="G59" s="50">
        <v>0</v>
      </c>
      <c r="H59" s="83">
        <v>0.2</v>
      </c>
      <c r="I59" s="82">
        <v>0.2</v>
      </c>
      <c r="J59" s="82">
        <v>0</v>
      </c>
      <c r="K59" s="82">
        <v>1.7</v>
      </c>
      <c r="L59" s="83">
        <v>0</v>
      </c>
      <c r="M59" s="82">
        <v>0</v>
      </c>
      <c r="N59" s="50">
        <v>0</v>
      </c>
      <c r="O59" s="50">
        <v>0</v>
      </c>
      <c r="P59" s="83">
        <v>0</v>
      </c>
      <c r="Q59" s="82">
        <v>0</v>
      </c>
      <c r="R59" s="82">
        <v>0</v>
      </c>
      <c r="S59" s="82">
        <v>0.3</v>
      </c>
    </row>
    <row r="60" spans="1:19" ht="16" customHeight="1" thickBot="1" x14ac:dyDescent="0.4">
      <c r="A60" s="49">
        <v>56</v>
      </c>
      <c r="B60" s="81" t="s">
        <v>262</v>
      </c>
      <c r="C60" s="82">
        <v>2</v>
      </c>
      <c r="D60" s="83">
        <v>0.1</v>
      </c>
      <c r="E60" s="82">
        <v>0.1</v>
      </c>
      <c r="F60" s="82">
        <v>0</v>
      </c>
      <c r="G60" s="82">
        <v>0.3</v>
      </c>
      <c r="H60" s="83">
        <v>0</v>
      </c>
      <c r="I60" s="82">
        <v>0</v>
      </c>
      <c r="J60" s="50">
        <v>0</v>
      </c>
      <c r="K60" s="50">
        <v>0</v>
      </c>
      <c r="L60" s="83">
        <v>0</v>
      </c>
      <c r="M60" s="82">
        <v>0</v>
      </c>
      <c r="N60" s="50">
        <v>0</v>
      </c>
      <c r="O60" s="50">
        <v>0</v>
      </c>
      <c r="P60" s="83">
        <v>0</v>
      </c>
      <c r="Q60" s="82">
        <v>0</v>
      </c>
      <c r="R60" s="50">
        <v>0</v>
      </c>
      <c r="S60" s="50">
        <v>0</v>
      </c>
    </row>
    <row r="61" spans="1:19" ht="29.15" customHeight="1" thickBot="1" x14ac:dyDescent="0.4">
      <c r="A61" s="49">
        <v>57</v>
      </c>
      <c r="B61" s="81" t="s">
        <v>263</v>
      </c>
      <c r="C61" s="82">
        <v>28</v>
      </c>
      <c r="D61" s="83">
        <v>1</v>
      </c>
      <c r="E61" s="82">
        <v>0.4</v>
      </c>
      <c r="F61" s="82">
        <v>0.5</v>
      </c>
      <c r="G61" s="82">
        <v>2.1</v>
      </c>
      <c r="H61" s="83">
        <v>1.7</v>
      </c>
      <c r="I61" s="82">
        <v>1.3</v>
      </c>
      <c r="J61" s="82">
        <v>0.4</v>
      </c>
      <c r="K61" s="82">
        <v>7.4</v>
      </c>
      <c r="L61" s="83">
        <v>0.9</v>
      </c>
      <c r="M61" s="82">
        <v>0.4</v>
      </c>
      <c r="N61" s="82">
        <v>0.3</v>
      </c>
      <c r="O61" s="82">
        <v>2.4</v>
      </c>
      <c r="P61" s="83">
        <v>0.4</v>
      </c>
      <c r="Q61" s="82">
        <v>0.3</v>
      </c>
      <c r="R61" s="82">
        <v>0.1</v>
      </c>
      <c r="S61" s="82">
        <v>1.7</v>
      </c>
    </row>
    <row r="62" spans="1:19" ht="16" customHeight="1" thickBot="1" x14ac:dyDescent="0.4">
      <c r="A62" s="49">
        <v>58</v>
      </c>
      <c r="B62" s="81" t="s">
        <v>264</v>
      </c>
      <c r="C62" s="82">
        <v>32</v>
      </c>
      <c r="D62" s="83">
        <v>0.1</v>
      </c>
      <c r="E62" s="82">
        <v>0</v>
      </c>
      <c r="F62" s="82">
        <v>0</v>
      </c>
      <c r="G62" s="82">
        <v>0.2</v>
      </c>
      <c r="H62" s="83">
        <v>0.2</v>
      </c>
      <c r="I62" s="82">
        <v>0.1</v>
      </c>
      <c r="J62" s="82">
        <v>0.1</v>
      </c>
      <c r="K62" s="82">
        <v>0.4</v>
      </c>
      <c r="L62" s="83">
        <v>0.7</v>
      </c>
      <c r="M62" s="82">
        <v>0.4</v>
      </c>
      <c r="N62" s="82">
        <v>0.3</v>
      </c>
      <c r="O62" s="82">
        <v>2</v>
      </c>
      <c r="P62" s="83">
        <v>1.3</v>
      </c>
      <c r="Q62" s="82">
        <v>0.4</v>
      </c>
      <c r="R62" s="82">
        <v>0.7</v>
      </c>
      <c r="S62" s="82">
        <v>2.6</v>
      </c>
    </row>
    <row r="63" spans="1:19" ht="16" customHeight="1" thickBot="1" x14ac:dyDescent="0.4">
      <c r="A63" s="49">
        <v>59</v>
      </c>
      <c r="B63" s="81" t="s">
        <v>265</v>
      </c>
      <c r="C63" s="82">
        <v>392</v>
      </c>
      <c r="D63" s="83">
        <v>7.3</v>
      </c>
      <c r="E63" s="82">
        <v>0.9</v>
      </c>
      <c r="F63" s="82">
        <v>5.8</v>
      </c>
      <c r="G63" s="82">
        <v>9.3000000000000007</v>
      </c>
      <c r="H63" s="83">
        <v>7</v>
      </c>
      <c r="I63" s="82">
        <v>1.2</v>
      </c>
      <c r="J63" s="82">
        <v>5</v>
      </c>
      <c r="K63" s="82">
        <v>9.6</v>
      </c>
      <c r="L63" s="83">
        <v>6</v>
      </c>
      <c r="M63" s="82">
        <v>0.9</v>
      </c>
      <c r="N63" s="82">
        <v>4.5</v>
      </c>
      <c r="O63" s="82">
        <v>8</v>
      </c>
      <c r="P63" s="83">
        <v>5.8</v>
      </c>
      <c r="Q63" s="82">
        <v>0.9</v>
      </c>
      <c r="R63" s="82">
        <v>4.3</v>
      </c>
      <c r="S63" s="82">
        <v>7.7</v>
      </c>
    </row>
    <row r="64" spans="1:19" ht="16" customHeight="1" thickBot="1" x14ac:dyDescent="0.4">
      <c r="A64" s="49">
        <v>60</v>
      </c>
      <c r="B64" s="81" t="s">
        <v>266</v>
      </c>
      <c r="C64" s="82">
        <v>10</v>
      </c>
      <c r="D64" s="83">
        <v>0.1</v>
      </c>
      <c r="E64" s="82">
        <v>0.1</v>
      </c>
      <c r="F64" s="82">
        <v>0</v>
      </c>
      <c r="G64" s="82">
        <v>0.6</v>
      </c>
      <c r="H64" s="83">
        <v>0</v>
      </c>
      <c r="I64" s="82">
        <v>0</v>
      </c>
      <c r="J64" s="50">
        <v>0</v>
      </c>
      <c r="K64" s="50">
        <v>0</v>
      </c>
      <c r="L64" s="83">
        <v>0.3</v>
      </c>
      <c r="M64" s="82">
        <v>0.2</v>
      </c>
      <c r="N64" s="82">
        <v>0.1</v>
      </c>
      <c r="O64" s="82">
        <v>1</v>
      </c>
      <c r="P64" s="83">
        <v>0.2</v>
      </c>
      <c r="Q64" s="82">
        <v>0.1</v>
      </c>
      <c r="R64" s="82">
        <v>0.1</v>
      </c>
      <c r="S64" s="82">
        <v>0.7</v>
      </c>
    </row>
    <row r="65" spans="1:19" ht="28" customHeight="1" thickBot="1" x14ac:dyDescent="0.4">
      <c r="A65" s="49">
        <v>61</v>
      </c>
      <c r="B65" s="81" t="s">
        <v>267</v>
      </c>
      <c r="C65" s="82">
        <v>54</v>
      </c>
      <c r="D65" s="83">
        <v>0.7</v>
      </c>
      <c r="E65" s="82">
        <v>0.3</v>
      </c>
      <c r="F65" s="82">
        <v>0.3</v>
      </c>
      <c r="G65" s="82">
        <v>1.4</v>
      </c>
      <c r="H65" s="83">
        <v>0.5</v>
      </c>
      <c r="I65" s="82">
        <v>0.2</v>
      </c>
      <c r="J65" s="82">
        <v>0.2</v>
      </c>
      <c r="K65" s="82">
        <v>1.3</v>
      </c>
      <c r="L65" s="83">
        <v>1.1000000000000001</v>
      </c>
      <c r="M65" s="82">
        <v>0.5</v>
      </c>
      <c r="N65" s="82">
        <v>0.4</v>
      </c>
      <c r="O65" s="82">
        <v>2.8</v>
      </c>
      <c r="P65" s="83">
        <v>3.5</v>
      </c>
      <c r="Q65" s="82">
        <v>1.2</v>
      </c>
      <c r="R65" s="82">
        <v>1.8</v>
      </c>
      <c r="S65" s="82">
        <v>6.9</v>
      </c>
    </row>
    <row r="66" spans="1:19" ht="32.15" customHeight="1" thickBot="1" x14ac:dyDescent="0.4">
      <c r="A66" s="49">
        <v>62</v>
      </c>
      <c r="B66" s="81" t="s">
        <v>268</v>
      </c>
      <c r="C66" s="82">
        <v>17</v>
      </c>
      <c r="D66" s="83">
        <v>0.4</v>
      </c>
      <c r="E66" s="82">
        <v>0.3</v>
      </c>
      <c r="F66" s="82">
        <v>0.1</v>
      </c>
      <c r="G66" s="82">
        <v>1.4</v>
      </c>
      <c r="H66" s="83">
        <v>0.1</v>
      </c>
      <c r="I66" s="82">
        <v>0.1</v>
      </c>
      <c r="J66" s="82">
        <v>0</v>
      </c>
      <c r="K66" s="82">
        <v>0.4</v>
      </c>
      <c r="L66" s="83">
        <v>0.3</v>
      </c>
      <c r="M66" s="82">
        <v>0.1</v>
      </c>
      <c r="N66" s="82">
        <v>0.1</v>
      </c>
      <c r="O66" s="82">
        <v>0.8</v>
      </c>
      <c r="P66" s="83">
        <v>0.4</v>
      </c>
      <c r="Q66" s="82">
        <v>0.2</v>
      </c>
      <c r="R66" s="82">
        <v>0.1</v>
      </c>
      <c r="S66" s="82">
        <v>1</v>
      </c>
    </row>
    <row r="67" spans="1:19" ht="21" customHeight="1" thickBot="1" x14ac:dyDescent="0.4">
      <c r="A67" s="49">
        <v>63</v>
      </c>
      <c r="B67" s="81" t="s">
        <v>269</v>
      </c>
      <c r="C67" s="82">
        <v>11</v>
      </c>
      <c r="D67" s="83">
        <v>0.2</v>
      </c>
      <c r="E67" s="82">
        <v>0.1</v>
      </c>
      <c r="F67" s="82">
        <v>0.1</v>
      </c>
      <c r="G67" s="82">
        <v>0.5</v>
      </c>
      <c r="H67" s="83">
        <v>0.1</v>
      </c>
      <c r="I67" s="82">
        <v>0.1</v>
      </c>
      <c r="J67" s="82">
        <v>0</v>
      </c>
      <c r="K67" s="82">
        <v>0.3</v>
      </c>
      <c r="L67" s="83">
        <v>0.1</v>
      </c>
      <c r="M67" s="82">
        <v>0</v>
      </c>
      <c r="N67" s="82">
        <v>0</v>
      </c>
      <c r="O67" s="82">
        <v>0.2</v>
      </c>
      <c r="P67" s="83">
        <v>0.1</v>
      </c>
      <c r="Q67" s="82">
        <v>0.1</v>
      </c>
      <c r="R67" s="82">
        <v>0</v>
      </c>
      <c r="S67" s="82">
        <v>0.9</v>
      </c>
    </row>
    <row r="68" spans="1:19" ht="26.15" customHeight="1" thickBot="1" x14ac:dyDescent="0.4">
      <c r="A68" s="49">
        <v>64</v>
      </c>
      <c r="B68" s="81" t="s">
        <v>270</v>
      </c>
      <c r="C68" s="82">
        <v>25</v>
      </c>
      <c r="D68" s="83">
        <v>0.2</v>
      </c>
      <c r="E68" s="82">
        <v>0.1</v>
      </c>
      <c r="F68" s="82">
        <v>0.1</v>
      </c>
      <c r="G68" s="82">
        <v>0.7</v>
      </c>
      <c r="H68" s="83">
        <v>0.7</v>
      </c>
      <c r="I68" s="82">
        <v>0.4</v>
      </c>
      <c r="J68" s="82">
        <v>0.2</v>
      </c>
      <c r="K68" s="82">
        <v>1.9</v>
      </c>
      <c r="L68" s="83">
        <v>0.4</v>
      </c>
      <c r="M68" s="82">
        <v>0.2</v>
      </c>
      <c r="N68" s="82">
        <v>0.2</v>
      </c>
      <c r="O68" s="82">
        <v>0.9</v>
      </c>
      <c r="P68" s="83">
        <v>0.2</v>
      </c>
      <c r="Q68" s="82">
        <v>0.1</v>
      </c>
      <c r="R68" s="82">
        <v>0</v>
      </c>
      <c r="S68" s="82">
        <v>0.5</v>
      </c>
    </row>
    <row r="69" spans="1:19" ht="16" customHeight="1" thickBot="1" x14ac:dyDescent="0.4">
      <c r="A69" s="49">
        <v>65</v>
      </c>
      <c r="B69" s="81" t="s">
        <v>271</v>
      </c>
      <c r="C69" s="82">
        <v>12</v>
      </c>
      <c r="D69" s="83">
        <v>0.7</v>
      </c>
      <c r="E69" s="82">
        <v>0.3</v>
      </c>
      <c r="F69" s="82">
        <v>0.3</v>
      </c>
      <c r="G69" s="82">
        <v>1.6</v>
      </c>
      <c r="H69" s="83">
        <v>0</v>
      </c>
      <c r="I69" s="82">
        <v>0</v>
      </c>
      <c r="J69" s="82">
        <v>0</v>
      </c>
      <c r="K69" s="82">
        <v>0</v>
      </c>
      <c r="L69" s="83">
        <v>0.2</v>
      </c>
      <c r="M69" s="82">
        <v>0.2</v>
      </c>
      <c r="N69" s="82">
        <v>0.1</v>
      </c>
      <c r="O69" s="82">
        <v>0.9</v>
      </c>
      <c r="P69" s="83">
        <v>0.3</v>
      </c>
      <c r="Q69" s="82">
        <v>0.2</v>
      </c>
      <c r="R69" s="82">
        <v>0.1</v>
      </c>
      <c r="S69" s="82">
        <v>1</v>
      </c>
    </row>
    <row r="70" spans="1:19" ht="16" customHeight="1" thickBot="1" x14ac:dyDescent="0.4">
      <c r="A70" s="49">
        <v>66</v>
      </c>
      <c r="B70" s="81" t="s">
        <v>272</v>
      </c>
      <c r="C70" s="82">
        <v>3</v>
      </c>
      <c r="D70" s="83">
        <v>0</v>
      </c>
      <c r="E70" s="82">
        <v>0</v>
      </c>
      <c r="F70" s="50">
        <v>0</v>
      </c>
      <c r="G70" s="50">
        <v>0</v>
      </c>
      <c r="H70" s="83">
        <v>0</v>
      </c>
      <c r="I70" s="82">
        <v>0</v>
      </c>
      <c r="J70" s="50">
        <v>0</v>
      </c>
      <c r="K70" s="50">
        <v>0</v>
      </c>
      <c r="L70" s="83">
        <v>0</v>
      </c>
      <c r="M70" s="82">
        <v>0</v>
      </c>
      <c r="N70" s="50">
        <v>0</v>
      </c>
      <c r="O70" s="50">
        <v>0</v>
      </c>
      <c r="P70" s="83">
        <v>0.2</v>
      </c>
      <c r="Q70" s="82">
        <v>0.1</v>
      </c>
      <c r="R70" s="82">
        <v>0</v>
      </c>
      <c r="S70" s="82">
        <v>0.5</v>
      </c>
    </row>
    <row r="71" spans="1:19" ht="16" customHeight="1" thickBot="1" x14ac:dyDescent="0.4">
      <c r="A71" s="49">
        <v>67</v>
      </c>
      <c r="B71" s="81" t="s">
        <v>273</v>
      </c>
      <c r="C71" s="82">
        <v>3</v>
      </c>
      <c r="D71" s="83">
        <v>0</v>
      </c>
      <c r="E71" s="82">
        <v>0</v>
      </c>
      <c r="F71" s="50">
        <v>0</v>
      </c>
      <c r="G71" s="50">
        <v>0</v>
      </c>
      <c r="H71" s="83">
        <v>0</v>
      </c>
      <c r="I71" s="82">
        <v>0</v>
      </c>
      <c r="J71" s="50">
        <v>0</v>
      </c>
      <c r="K71" s="50">
        <v>0</v>
      </c>
      <c r="L71" s="83">
        <v>0</v>
      </c>
      <c r="M71" s="82">
        <v>0</v>
      </c>
      <c r="N71" s="50">
        <v>0</v>
      </c>
      <c r="O71" s="50">
        <v>0</v>
      </c>
      <c r="P71" s="83">
        <v>0.5</v>
      </c>
      <c r="Q71" s="82">
        <v>0.4</v>
      </c>
      <c r="R71" s="82">
        <v>0.1</v>
      </c>
      <c r="S71" s="82">
        <v>2.2999999999999998</v>
      </c>
    </row>
    <row r="72" spans="1:19" ht="31" customHeight="1" thickBot="1" x14ac:dyDescent="0.4">
      <c r="A72" s="49">
        <v>68</v>
      </c>
      <c r="B72" s="81" t="s">
        <v>274</v>
      </c>
      <c r="C72" s="82">
        <v>8</v>
      </c>
      <c r="D72" s="83">
        <v>0</v>
      </c>
      <c r="E72" s="82">
        <v>0</v>
      </c>
      <c r="F72" s="50">
        <v>0</v>
      </c>
      <c r="G72" s="50">
        <v>0</v>
      </c>
      <c r="H72" s="83">
        <v>0</v>
      </c>
      <c r="I72" s="82">
        <v>0</v>
      </c>
      <c r="J72" s="82">
        <v>0</v>
      </c>
      <c r="K72" s="82">
        <v>0.3</v>
      </c>
      <c r="L72" s="83">
        <v>0.1</v>
      </c>
      <c r="M72" s="82">
        <v>0.1</v>
      </c>
      <c r="N72" s="82">
        <v>0</v>
      </c>
      <c r="O72" s="82">
        <v>0.7</v>
      </c>
      <c r="P72" s="83">
        <v>0.7</v>
      </c>
      <c r="Q72" s="82">
        <v>0.4</v>
      </c>
      <c r="R72" s="82">
        <v>0.2</v>
      </c>
      <c r="S72" s="82">
        <v>2.4</v>
      </c>
    </row>
    <row r="73" spans="1:19" ht="16" customHeight="1" thickBot="1" x14ac:dyDescent="0.4">
      <c r="A73" s="49">
        <v>69</v>
      </c>
      <c r="B73" s="81" t="s">
        <v>275</v>
      </c>
      <c r="C73" s="82">
        <v>12</v>
      </c>
      <c r="D73" s="83">
        <v>0.2</v>
      </c>
      <c r="E73" s="82">
        <v>0.1</v>
      </c>
      <c r="F73" s="82">
        <v>0</v>
      </c>
      <c r="G73" s="82">
        <v>0.6</v>
      </c>
      <c r="H73" s="83">
        <v>0.1</v>
      </c>
      <c r="I73" s="82">
        <v>0.1</v>
      </c>
      <c r="J73" s="82">
        <v>0</v>
      </c>
      <c r="K73" s="82">
        <v>0.3</v>
      </c>
      <c r="L73" s="83">
        <v>0.1</v>
      </c>
      <c r="M73" s="82">
        <v>0</v>
      </c>
      <c r="N73" s="82">
        <v>0</v>
      </c>
      <c r="O73" s="82">
        <v>0.3</v>
      </c>
      <c r="P73" s="83">
        <v>0.3</v>
      </c>
      <c r="Q73" s="82">
        <v>0.2</v>
      </c>
      <c r="R73" s="82">
        <v>0.1</v>
      </c>
      <c r="S73" s="82">
        <v>0.9</v>
      </c>
    </row>
    <row r="74" spans="1:19" ht="16" customHeight="1" thickBot="1" x14ac:dyDescent="0.4">
      <c r="A74" s="49">
        <v>70</v>
      </c>
      <c r="B74" s="81" t="s">
        <v>276</v>
      </c>
      <c r="C74" s="82">
        <v>9</v>
      </c>
      <c r="D74" s="83">
        <v>0.2</v>
      </c>
      <c r="E74" s="82">
        <v>0.2</v>
      </c>
      <c r="F74" s="82">
        <v>0</v>
      </c>
      <c r="G74" s="82">
        <v>1</v>
      </c>
      <c r="H74" s="83">
        <v>0.3</v>
      </c>
      <c r="I74" s="82">
        <v>0.3</v>
      </c>
      <c r="J74" s="82">
        <v>0</v>
      </c>
      <c r="K74" s="82">
        <v>2.1</v>
      </c>
      <c r="L74" s="83">
        <v>0</v>
      </c>
      <c r="M74" s="82">
        <v>0</v>
      </c>
      <c r="N74" s="82">
        <v>0</v>
      </c>
      <c r="O74" s="82">
        <v>0.3</v>
      </c>
      <c r="P74" s="83">
        <v>0.9</v>
      </c>
      <c r="Q74" s="82">
        <v>0.5</v>
      </c>
      <c r="R74" s="82">
        <v>0.3</v>
      </c>
      <c r="S74" s="82">
        <v>2.9</v>
      </c>
    </row>
    <row r="75" spans="1:19" ht="16" customHeight="1" thickBot="1" x14ac:dyDescent="0.4">
      <c r="A75" s="49">
        <v>71</v>
      </c>
      <c r="B75" s="81" t="s">
        <v>277</v>
      </c>
      <c r="C75" s="82">
        <v>8</v>
      </c>
      <c r="D75" s="83">
        <v>0.1</v>
      </c>
      <c r="E75" s="82">
        <v>0.1</v>
      </c>
      <c r="F75" s="82">
        <v>0</v>
      </c>
      <c r="G75" s="82">
        <v>0.4</v>
      </c>
      <c r="H75" s="83">
        <v>0.1</v>
      </c>
      <c r="I75" s="82">
        <v>0.1</v>
      </c>
      <c r="J75" s="82">
        <v>0</v>
      </c>
      <c r="K75" s="82">
        <v>0.4</v>
      </c>
      <c r="L75" s="83">
        <v>0</v>
      </c>
      <c r="M75" s="82">
        <v>0</v>
      </c>
      <c r="N75" s="82">
        <v>0</v>
      </c>
      <c r="O75" s="82">
        <v>0.3</v>
      </c>
      <c r="P75" s="83">
        <v>0.1</v>
      </c>
      <c r="Q75" s="82">
        <v>0.1</v>
      </c>
      <c r="R75" s="82">
        <v>0</v>
      </c>
      <c r="S75" s="82">
        <v>0.3</v>
      </c>
    </row>
    <row r="76" spans="1:19" ht="16" customHeight="1" thickBot="1" x14ac:dyDescent="0.4">
      <c r="A76" s="49">
        <v>72</v>
      </c>
      <c r="B76" s="81" t="s">
        <v>278</v>
      </c>
      <c r="C76" s="82">
        <v>226</v>
      </c>
      <c r="D76" s="83">
        <v>3.9</v>
      </c>
      <c r="E76" s="82">
        <v>0.6</v>
      </c>
      <c r="F76" s="82">
        <v>2.9</v>
      </c>
      <c r="G76" s="82">
        <v>5.3</v>
      </c>
      <c r="H76" s="83">
        <v>6.1</v>
      </c>
      <c r="I76" s="82">
        <v>1.1000000000000001</v>
      </c>
      <c r="J76" s="82">
        <v>4.2</v>
      </c>
      <c r="K76" s="82">
        <v>8.6999999999999993</v>
      </c>
      <c r="L76" s="83">
        <v>4.4000000000000004</v>
      </c>
      <c r="M76" s="82">
        <v>0.9</v>
      </c>
      <c r="N76" s="82">
        <v>2.9</v>
      </c>
      <c r="O76" s="82">
        <v>6.5</v>
      </c>
      <c r="P76" s="83">
        <v>2.2999999999999998</v>
      </c>
      <c r="Q76" s="82">
        <v>0.5</v>
      </c>
      <c r="R76" s="82">
        <v>1.5</v>
      </c>
      <c r="S76" s="82">
        <v>3.4</v>
      </c>
    </row>
    <row r="77" spans="1:19" ht="16" customHeight="1" thickBot="1" x14ac:dyDescent="0.4">
      <c r="A77" s="49">
        <v>73</v>
      </c>
      <c r="B77" s="81" t="s">
        <v>279</v>
      </c>
      <c r="C77" s="82">
        <v>53</v>
      </c>
      <c r="D77" s="83">
        <v>2</v>
      </c>
      <c r="E77" s="82">
        <v>0.4</v>
      </c>
      <c r="F77" s="82">
        <v>1.4</v>
      </c>
      <c r="G77" s="82">
        <v>3.1</v>
      </c>
      <c r="H77" s="83">
        <v>0.9</v>
      </c>
      <c r="I77" s="82">
        <v>0.4</v>
      </c>
      <c r="J77" s="82">
        <v>0.4</v>
      </c>
      <c r="K77" s="82">
        <v>2.1</v>
      </c>
      <c r="L77" s="83">
        <v>0.3</v>
      </c>
      <c r="M77" s="82">
        <v>0.2</v>
      </c>
      <c r="N77" s="82">
        <v>0.1</v>
      </c>
      <c r="O77" s="82">
        <v>1</v>
      </c>
      <c r="P77" s="83">
        <v>0</v>
      </c>
      <c r="Q77" s="82">
        <v>0</v>
      </c>
      <c r="R77" s="50">
        <v>0</v>
      </c>
      <c r="S77" s="50">
        <v>0</v>
      </c>
    </row>
    <row r="78" spans="1:19" ht="16" customHeight="1" thickBot="1" x14ac:dyDescent="0.4">
      <c r="A78" s="49">
        <v>74</v>
      </c>
      <c r="B78" s="81" t="s">
        <v>280</v>
      </c>
      <c r="C78" s="82">
        <v>1</v>
      </c>
      <c r="D78" s="83">
        <v>0</v>
      </c>
      <c r="E78" s="82">
        <v>0</v>
      </c>
      <c r="F78" s="50">
        <v>0</v>
      </c>
      <c r="G78" s="50">
        <v>0</v>
      </c>
      <c r="H78" s="83">
        <v>0</v>
      </c>
      <c r="I78" s="82">
        <v>0</v>
      </c>
      <c r="J78" s="82">
        <v>0</v>
      </c>
      <c r="K78" s="82">
        <v>0.3</v>
      </c>
      <c r="L78" s="83">
        <v>0</v>
      </c>
      <c r="M78" s="82">
        <v>0</v>
      </c>
      <c r="N78" s="50">
        <v>0</v>
      </c>
      <c r="O78" s="50">
        <v>0</v>
      </c>
      <c r="P78" s="83">
        <v>0</v>
      </c>
      <c r="Q78" s="82">
        <v>0</v>
      </c>
      <c r="R78" s="50">
        <v>0</v>
      </c>
      <c r="S78" s="50">
        <v>0</v>
      </c>
    </row>
    <row r="79" spans="1:19" ht="16" customHeight="1" thickBot="1" x14ac:dyDescent="0.4">
      <c r="A79" s="49">
        <v>75</v>
      </c>
      <c r="B79" s="81" t="s">
        <v>281</v>
      </c>
      <c r="C79" s="82">
        <v>4</v>
      </c>
      <c r="D79" s="83">
        <v>0</v>
      </c>
      <c r="E79" s="82">
        <v>0</v>
      </c>
      <c r="F79" s="82">
        <v>0</v>
      </c>
      <c r="G79" s="82">
        <v>0.3</v>
      </c>
      <c r="H79" s="83">
        <v>0</v>
      </c>
      <c r="I79" s="82">
        <v>0</v>
      </c>
      <c r="J79" s="50">
        <v>0</v>
      </c>
      <c r="K79" s="50">
        <v>0</v>
      </c>
      <c r="L79" s="83">
        <v>0</v>
      </c>
      <c r="M79" s="82">
        <v>0</v>
      </c>
      <c r="N79" s="50">
        <v>0</v>
      </c>
      <c r="O79" s="50">
        <v>0</v>
      </c>
      <c r="P79" s="83">
        <v>0.4</v>
      </c>
      <c r="Q79" s="82">
        <v>0.3</v>
      </c>
      <c r="R79" s="82">
        <v>0.1</v>
      </c>
      <c r="S79" s="82">
        <v>1.5</v>
      </c>
    </row>
    <row r="80" spans="1:19" ht="16" customHeight="1" thickBot="1" x14ac:dyDescent="0.4">
      <c r="A80" s="49">
        <v>76</v>
      </c>
      <c r="B80" s="81" t="s">
        <v>282</v>
      </c>
      <c r="C80" s="82">
        <v>53</v>
      </c>
      <c r="D80" s="83">
        <v>1.8</v>
      </c>
      <c r="E80" s="82">
        <v>0.7</v>
      </c>
      <c r="F80" s="82">
        <v>0.9</v>
      </c>
      <c r="G80" s="82">
        <v>3.7</v>
      </c>
      <c r="H80" s="83">
        <v>1.9</v>
      </c>
      <c r="I80" s="82">
        <v>0.6</v>
      </c>
      <c r="J80" s="82">
        <v>1.1000000000000001</v>
      </c>
      <c r="K80" s="82">
        <v>3.5</v>
      </c>
      <c r="L80" s="83">
        <v>1.7</v>
      </c>
      <c r="M80" s="82">
        <v>1.1000000000000001</v>
      </c>
      <c r="N80" s="82">
        <v>0.5</v>
      </c>
      <c r="O80" s="82">
        <v>5.6</v>
      </c>
      <c r="P80" s="83">
        <v>1.2</v>
      </c>
      <c r="Q80" s="82">
        <v>0.4</v>
      </c>
      <c r="R80" s="82">
        <v>0.6</v>
      </c>
      <c r="S80" s="82">
        <v>2.1</v>
      </c>
    </row>
    <row r="81" spans="1:19" ht="16" customHeight="1" thickBot="1" x14ac:dyDescent="0.4">
      <c r="A81" s="49">
        <v>77</v>
      </c>
      <c r="B81" s="81" t="s">
        <v>283</v>
      </c>
      <c r="C81" s="82">
        <v>330</v>
      </c>
      <c r="D81" s="83">
        <v>4.2</v>
      </c>
      <c r="E81" s="82">
        <v>1</v>
      </c>
      <c r="F81" s="82">
        <v>2.6</v>
      </c>
      <c r="G81" s="82">
        <v>6.6</v>
      </c>
      <c r="H81" s="83">
        <v>6.4</v>
      </c>
      <c r="I81" s="82">
        <v>1.1000000000000001</v>
      </c>
      <c r="J81" s="82">
        <v>4.5999999999999996</v>
      </c>
      <c r="K81" s="82">
        <v>8.9</v>
      </c>
      <c r="L81" s="83">
        <v>7.3</v>
      </c>
      <c r="M81" s="82">
        <v>1.2</v>
      </c>
      <c r="N81" s="82">
        <v>5.3</v>
      </c>
      <c r="O81" s="82">
        <v>10.1</v>
      </c>
      <c r="P81" s="83">
        <v>7.9</v>
      </c>
      <c r="Q81" s="82">
        <v>1.3</v>
      </c>
      <c r="R81" s="82">
        <v>5.7</v>
      </c>
      <c r="S81" s="82">
        <v>10.7</v>
      </c>
    </row>
    <row r="82" spans="1:19" ht="16" customHeight="1" thickBot="1" x14ac:dyDescent="0.4">
      <c r="A82" s="49">
        <v>78</v>
      </c>
      <c r="B82" s="81" t="s">
        <v>284</v>
      </c>
      <c r="C82" s="82">
        <v>121</v>
      </c>
      <c r="D82" s="83">
        <v>2</v>
      </c>
      <c r="E82" s="82">
        <v>0.5</v>
      </c>
      <c r="F82" s="82">
        <v>1.3</v>
      </c>
      <c r="G82" s="82">
        <v>3.2</v>
      </c>
      <c r="H82" s="83">
        <v>2.1</v>
      </c>
      <c r="I82" s="82">
        <v>0.5</v>
      </c>
      <c r="J82" s="82">
        <v>1.3</v>
      </c>
      <c r="K82" s="82">
        <v>3.3</v>
      </c>
      <c r="L82" s="83">
        <v>2.4</v>
      </c>
      <c r="M82" s="82">
        <v>0.6</v>
      </c>
      <c r="N82" s="82">
        <v>1.4</v>
      </c>
      <c r="O82" s="82">
        <v>4</v>
      </c>
      <c r="P82" s="83">
        <v>1.7</v>
      </c>
      <c r="Q82" s="82">
        <v>0.5</v>
      </c>
      <c r="R82" s="82">
        <v>1</v>
      </c>
      <c r="S82" s="82">
        <v>2.9</v>
      </c>
    </row>
    <row r="83" spans="1:19" ht="16" customHeight="1" thickBot="1" x14ac:dyDescent="0.4">
      <c r="A83" s="49">
        <v>79</v>
      </c>
      <c r="B83" s="81" t="s">
        <v>193</v>
      </c>
      <c r="C83" s="82">
        <v>896</v>
      </c>
      <c r="D83" s="83">
        <v>19.8</v>
      </c>
      <c r="E83" s="82">
        <v>1.7</v>
      </c>
      <c r="F83" s="82">
        <v>16.7</v>
      </c>
      <c r="G83" s="82">
        <v>23.4</v>
      </c>
      <c r="H83" s="83">
        <v>22.4</v>
      </c>
      <c r="I83" s="82">
        <v>2.1</v>
      </c>
      <c r="J83" s="82">
        <v>18.600000000000001</v>
      </c>
      <c r="K83" s="82">
        <v>26.8</v>
      </c>
      <c r="L83" s="83">
        <v>15.5</v>
      </c>
      <c r="M83" s="82">
        <v>1.7</v>
      </c>
      <c r="N83" s="82">
        <v>12.4</v>
      </c>
      <c r="O83" s="82">
        <v>19.3</v>
      </c>
      <c r="P83" s="83">
        <v>10.5</v>
      </c>
      <c r="Q83" s="82">
        <v>1.2</v>
      </c>
      <c r="R83" s="82">
        <v>8.4</v>
      </c>
      <c r="S83" s="82">
        <v>13.2</v>
      </c>
    </row>
    <row r="84" spans="1:19" ht="16" customHeight="1" thickBot="1" x14ac:dyDescent="0.4">
      <c r="A84" s="49">
        <v>80</v>
      </c>
      <c r="B84" s="81" t="s">
        <v>285</v>
      </c>
      <c r="C84" s="82">
        <v>45</v>
      </c>
      <c r="D84" s="83">
        <v>0.3</v>
      </c>
      <c r="E84" s="82">
        <v>0.1</v>
      </c>
      <c r="F84" s="82">
        <v>0.1</v>
      </c>
      <c r="G84" s="82">
        <v>0.7</v>
      </c>
      <c r="H84" s="83">
        <v>0.4</v>
      </c>
      <c r="I84" s="82">
        <v>0.2</v>
      </c>
      <c r="J84" s="82">
        <v>0.2</v>
      </c>
      <c r="K84" s="82">
        <v>0.9</v>
      </c>
      <c r="L84" s="83">
        <v>1.6</v>
      </c>
      <c r="M84" s="82">
        <v>0.6</v>
      </c>
      <c r="N84" s="82">
        <v>0.8</v>
      </c>
      <c r="O84" s="82">
        <v>3.2</v>
      </c>
      <c r="P84" s="83">
        <v>0.9</v>
      </c>
      <c r="Q84" s="82">
        <v>0.3</v>
      </c>
      <c r="R84" s="82">
        <v>0.5</v>
      </c>
      <c r="S84" s="82">
        <v>1.6</v>
      </c>
    </row>
    <row r="85" spans="1:19" ht="16" customHeight="1" thickBot="1" x14ac:dyDescent="0.4">
      <c r="A85" s="49">
        <v>81</v>
      </c>
      <c r="B85" s="81" t="s">
        <v>286</v>
      </c>
      <c r="C85" s="50">
        <v>0</v>
      </c>
      <c r="D85" s="74">
        <v>0</v>
      </c>
      <c r="E85" s="50">
        <v>0</v>
      </c>
      <c r="F85" s="50">
        <v>0</v>
      </c>
      <c r="G85" s="50">
        <v>0</v>
      </c>
      <c r="H85" s="74">
        <v>0</v>
      </c>
      <c r="I85" s="50">
        <v>0</v>
      </c>
      <c r="J85" s="50">
        <v>0</v>
      </c>
      <c r="K85" s="50">
        <v>0</v>
      </c>
      <c r="L85" s="74">
        <v>0</v>
      </c>
      <c r="M85" s="50">
        <v>0</v>
      </c>
      <c r="N85" s="50">
        <v>0</v>
      </c>
      <c r="O85" s="50">
        <v>0</v>
      </c>
      <c r="P85" s="74">
        <v>0</v>
      </c>
      <c r="Q85" s="50">
        <v>0</v>
      </c>
      <c r="R85" s="50">
        <v>0</v>
      </c>
      <c r="S85" s="50">
        <v>0</v>
      </c>
    </row>
    <row r="86" spans="1:19" ht="16" customHeight="1" thickBot="1" x14ac:dyDescent="0.4">
      <c r="A86" s="49">
        <v>82</v>
      </c>
      <c r="B86" s="81" t="s">
        <v>287</v>
      </c>
      <c r="C86" s="82">
        <v>17</v>
      </c>
      <c r="D86" s="83">
        <v>0.2</v>
      </c>
      <c r="E86" s="82">
        <v>0.1</v>
      </c>
      <c r="F86" s="82">
        <v>0</v>
      </c>
      <c r="G86" s="82">
        <v>0.8</v>
      </c>
      <c r="H86" s="83">
        <v>0.3</v>
      </c>
      <c r="I86" s="82">
        <v>0.2</v>
      </c>
      <c r="J86" s="82">
        <v>0.1</v>
      </c>
      <c r="K86" s="82">
        <v>1.3</v>
      </c>
      <c r="L86" s="83">
        <v>0.4</v>
      </c>
      <c r="M86" s="82">
        <v>0.2</v>
      </c>
      <c r="N86" s="82">
        <v>0.2</v>
      </c>
      <c r="O86" s="82">
        <v>0.8</v>
      </c>
      <c r="P86" s="83">
        <v>0.2</v>
      </c>
      <c r="Q86" s="82">
        <v>0.1</v>
      </c>
      <c r="R86" s="82">
        <v>0.1</v>
      </c>
      <c r="S86" s="82">
        <v>0.5</v>
      </c>
    </row>
    <row r="87" spans="1:19" ht="16" customHeight="1" thickBot="1" x14ac:dyDescent="0.4">
      <c r="A87" s="49">
        <v>83</v>
      </c>
      <c r="B87" s="81" t="s">
        <v>288</v>
      </c>
      <c r="C87" s="82">
        <v>26</v>
      </c>
      <c r="D87" s="83">
        <v>0.5</v>
      </c>
      <c r="E87" s="82">
        <v>0.2</v>
      </c>
      <c r="F87" s="82">
        <v>0.3</v>
      </c>
      <c r="G87" s="82">
        <v>1</v>
      </c>
      <c r="H87" s="83">
        <v>0.5</v>
      </c>
      <c r="I87" s="82">
        <v>0.4</v>
      </c>
      <c r="J87" s="82">
        <v>0.1</v>
      </c>
      <c r="K87" s="82">
        <v>2.4</v>
      </c>
      <c r="L87" s="83">
        <v>0.3</v>
      </c>
      <c r="M87" s="82">
        <v>0.1</v>
      </c>
      <c r="N87" s="82">
        <v>0.1</v>
      </c>
      <c r="O87" s="82">
        <v>0.6</v>
      </c>
      <c r="P87" s="83">
        <v>0.6</v>
      </c>
      <c r="Q87" s="82">
        <v>0.4</v>
      </c>
      <c r="R87" s="82">
        <v>0.2</v>
      </c>
      <c r="S87" s="82">
        <v>2.2999999999999998</v>
      </c>
    </row>
    <row r="88" spans="1:19" ht="16" customHeight="1" thickBot="1" x14ac:dyDescent="0.4">
      <c r="A88" s="49">
        <v>84</v>
      </c>
      <c r="B88" s="81" t="s">
        <v>289</v>
      </c>
      <c r="C88" s="82">
        <v>74</v>
      </c>
      <c r="D88" s="83">
        <v>1.9</v>
      </c>
      <c r="E88" s="82">
        <v>0.8</v>
      </c>
      <c r="F88" s="82">
        <v>0.8</v>
      </c>
      <c r="G88" s="82">
        <v>4.0999999999999996</v>
      </c>
      <c r="H88" s="83">
        <v>0.8</v>
      </c>
      <c r="I88" s="82">
        <v>0.2</v>
      </c>
      <c r="J88" s="82">
        <v>0.4</v>
      </c>
      <c r="K88" s="82">
        <v>1.4</v>
      </c>
      <c r="L88" s="83">
        <v>1.7</v>
      </c>
      <c r="M88" s="82">
        <v>0.7</v>
      </c>
      <c r="N88" s="82">
        <v>0.7</v>
      </c>
      <c r="O88" s="82">
        <v>3.8</v>
      </c>
      <c r="P88" s="83">
        <v>0.9</v>
      </c>
      <c r="Q88" s="82">
        <v>0.4</v>
      </c>
      <c r="R88" s="82">
        <v>0.3</v>
      </c>
      <c r="S88" s="82">
        <v>2.2999999999999998</v>
      </c>
    </row>
    <row r="89" spans="1:19" ht="16" customHeight="1" thickBot="1" x14ac:dyDescent="0.4">
      <c r="A89" s="49">
        <v>85</v>
      </c>
      <c r="B89" s="81" t="s">
        <v>290</v>
      </c>
      <c r="C89" s="82">
        <v>14</v>
      </c>
      <c r="D89" s="83">
        <v>0.3</v>
      </c>
      <c r="E89" s="82">
        <v>0.1</v>
      </c>
      <c r="F89" s="82">
        <v>0.1</v>
      </c>
      <c r="G89" s="82">
        <v>0.7</v>
      </c>
      <c r="H89" s="83">
        <v>0.2</v>
      </c>
      <c r="I89" s="82">
        <v>0.2</v>
      </c>
      <c r="J89" s="82">
        <v>0</v>
      </c>
      <c r="K89" s="82">
        <v>1</v>
      </c>
      <c r="L89" s="83">
        <v>0</v>
      </c>
      <c r="M89" s="82">
        <v>0</v>
      </c>
      <c r="N89" s="82">
        <v>0</v>
      </c>
      <c r="O89" s="82">
        <v>0.3</v>
      </c>
      <c r="P89" s="83">
        <v>0.2</v>
      </c>
      <c r="Q89" s="82">
        <v>0.1</v>
      </c>
      <c r="R89" s="82">
        <v>0.1</v>
      </c>
      <c r="S89" s="82">
        <v>0.6</v>
      </c>
    </row>
    <row r="90" spans="1:19" ht="29.15" customHeight="1" thickBot="1" x14ac:dyDescent="0.4">
      <c r="A90" s="49">
        <v>86</v>
      </c>
      <c r="B90" s="81" t="s">
        <v>291</v>
      </c>
      <c r="C90" s="82">
        <v>197</v>
      </c>
      <c r="D90" s="83">
        <v>0.6</v>
      </c>
      <c r="E90" s="82">
        <v>0.2</v>
      </c>
      <c r="F90" s="82">
        <v>0.3</v>
      </c>
      <c r="G90" s="82">
        <v>1.3</v>
      </c>
      <c r="H90" s="83">
        <v>0.7</v>
      </c>
      <c r="I90" s="82">
        <v>0.3</v>
      </c>
      <c r="J90" s="82">
        <v>0.3</v>
      </c>
      <c r="K90" s="82">
        <v>1.8</v>
      </c>
      <c r="L90" s="83">
        <v>3.4</v>
      </c>
      <c r="M90" s="82">
        <v>1.1000000000000001</v>
      </c>
      <c r="N90" s="82">
        <v>1.8</v>
      </c>
      <c r="O90" s="82">
        <v>6.4</v>
      </c>
      <c r="P90" s="83">
        <v>13.4</v>
      </c>
      <c r="Q90" s="82">
        <v>1.6</v>
      </c>
      <c r="R90" s="82">
        <v>10.6</v>
      </c>
      <c r="S90" s="82">
        <v>16.8</v>
      </c>
    </row>
    <row r="91" spans="1:19" ht="26.15" customHeight="1" thickBot="1" x14ac:dyDescent="0.4">
      <c r="A91" s="49">
        <v>87</v>
      </c>
      <c r="B91" s="81" t="s">
        <v>292</v>
      </c>
      <c r="C91" s="82">
        <v>155</v>
      </c>
      <c r="D91" s="83">
        <v>0.2</v>
      </c>
      <c r="E91" s="82">
        <v>0.2</v>
      </c>
      <c r="F91" s="82">
        <v>0</v>
      </c>
      <c r="G91" s="82">
        <v>1</v>
      </c>
      <c r="H91" s="83">
        <v>0.1</v>
      </c>
      <c r="I91" s="82">
        <v>0</v>
      </c>
      <c r="J91" s="82">
        <v>0</v>
      </c>
      <c r="K91" s="82">
        <v>0.2</v>
      </c>
      <c r="L91" s="83">
        <v>1.8</v>
      </c>
      <c r="M91" s="82">
        <v>0.5</v>
      </c>
      <c r="N91" s="82">
        <v>1</v>
      </c>
      <c r="O91" s="82">
        <v>3</v>
      </c>
      <c r="P91" s="83">
        <v>10.7</v>
      </c>
      <c r="Q91" s="82">
        <v>1.4</v>
      </c>
      <c r="R91" s="82">
        <v>8.3000000000000007</v>
      </c>
      <c r="S91" s="82">
        <v>13.8</v>
      </c>
    </row>
    <row r="92" spans="1:19" ht="22" customHeight="1" thickBot="1" x14ac:dyDescent="0.4">
      <c r="A92" s="49">
        <v>88</v>
      </c>
      <c r="B92" s="81" t="s">
        <v>293</v>
      </c>
      <c r="C92" s="82">
        <v>68</v>
      </c>
      <c r="D92" s="83">
        <v>0.1</v>
      </c>
      <c r="E92" s="82">
        <v>0.1</v>
      </c>
      <c r="F92" s="82">
        <v>0</v>
      </c>
      <c r="G92" s="82">
        <v>0.5</v>
      </c>
      <c r="H92" s="83">
        <v>0</v>
      </c>
      <c r="I92" s="82">
        <v>0</v>
      </c>
      <c r="J92" s="82">
        <v>0</v>
      </c>
      <c r="K92" s="82">
        <v>0.2</v>
      </c>
      <c r="L92" s="83">
        <v>0.3</v>
      </c>
      <c r="M92" s="82">
        <v>0.1</v>
      </c>
      <c r="N92" s="82">
        <v>0.1</v>
      </c>
      <c r="O92" s="82">
        <v>0.6</v>
      </c>
      <c r="P92" s="83">
        <v>4.4000000000000004</v>
      </c>
      <c r="Q92" s="82">
        <v>0.8</v>
      </c>
      <c r="R92" s="82">
        <v>3.1</v>
      </c>
      <c r="S92" s="82">
        <v>6.2</v>
      </c>
    </row>
    <row r="93" spans="1:19" ht="29.15" customHeight="1" thickBot="1" x14ac:dyDescent="0.4">
      <c r="A93" s="49">
        <v>89</v>
      </c>
      <c r="B93" s="81" t="s">
        <v>294</v>
      </c>
      <c r="C93" s="82">
        <v>31</v>
      </c>
      <c r="D93" s="83">
        <v>0</v>
      </c>
      <c r="E93" s="82">
        <v>0</v>
      </c>
      <c r="F93" s="50">
        <v>0</v>
      </c>
      <c r="G93" s="50">
        <v>0</v>
      </c>
      <c r="H93" s="83">
        <v>0</v>
      </c>
      <c r="I93" s="82">
        <v>0</v>
      </c>
      <c r="J93" s="50">
        <v>0</v>
      </c>
      <c r="K93" s="50">
        <v>0</v>
      </c>
      <c r="L93" s="83">
        <v>0.8</v>
      </c>
      <c r="M93" s="82">
        <v>0.6</v>
      </c>
      <c r="N93" s="82">
        <v>0.2</v>
      </c>
      <c r="O93" s="82">
        <v>3.3</v>
      </c>
      <c r="P93" s="83">
        <v>1.5</v>
      </c>
      <c r="Q93" s="82">
        <v>0.4</v>
      </c>
      <c r="R93" s="82">
        <v>0.9</v>
      </c>
      <c r="S93" s="82">
        <v>2.5</v>
      </c>
    </row>
    <row r="94" spans="1:19" ht="29.15" customHeight="1" thickBot="1" x14ac:dyDescent="0.4">
      <c r="A94" s="49">
        <v>90</v>
      </c>
      <c r="B94" s="81" t="s">
        <v>295</v>
      </c>
      <c r="C94" s="82">
        <v>7</v>
      </c>
      <c r="D94" s="83">
        <v>0</v>
      </c>
      <c r="E94" s="82">
        <v>0</v>
      </c>
      <c r="F94" s="82">
        <v>0</v>
      </c>
      <c r="G94" s="82">
        <v>0.1</v>
      </c>
      <c r="H94" s="83">
        <v>0</v>
      </c>
      <c r="I94" s="82">
        <v>0</v>
      </c>
      <c r="J94" s="82">
        <v>0</v>
      </c>
      <c r="K94" s="82">
        <v>0.2</v>
      </c>
      <c r="L94" s="83">
        <v>0</v>
      </c>
      <c r="M94" s="82">
        <v>0</v>
      </c>
      <c r="N94" s="50">
        <v>0</v>
      </c>
      <c r="O94" s="50">
        <v>0</v>
      </c>
      <c r="P94" s="83">
        <v>0.3</v>
      </c>
      <c r="Q94" s="82">
        <v>0.2</v>
      </c>
      <c r="R94" s="82">
        <v>0.1</v>
      </c>
      <c r="S94" s="82">
        <v>0.9</v>
      </c>
    </row>
    <row r="95" spans="1:19" ht="16" customHeight="1" thickBot="1" x14ac:dyDescent="0.4">
      <c r="A95" s="49">
        <v>91</v>
      </c>
      <c r="B95" s="81" t="s">
        <v>296</v>
      </c>
      <c r="C95" s="82">
        <v>326</v>
      </c>
      <c r="D95" s="83">
        <v>10.3</v>
      </c>
      <c r="E95" s="82">
        <v>1</v>
      </c>
      <c r="F95" s="82">
        <v>8.5</v>
      </c>
      <c r="G95" s="82">
        <v>12.5</v>
      </c>
      <c r="H95" s="83">
        <v>5.6</v>
      </c>
      <c r="I95" s="82">
        <v>0.8</v>
      </c>
      <c r="J95" s="82">
        <v>4.2</v>
      </c>
      <c r="K95" s="82">
        <v>7.5</v>
      </c>
      <c r="L95" s="83">
        <v>3.1</v>
      </c>
      <c r="M95" s="82">
        <v>0.7</v>
      </c>
      <c r="N95" s="82">
        <v>2</v>
      </c>
      <c r="O95" s="82">
        <v>4.9000000000000004</v>
      </c>
      <c r="P95" s="83">
        <v>0.5</v>
      </c>
      <c r="Q95" s="82">
        <v>0.2</v>
      </c>
      <c r="R95" s="82">
        <v>0.2</v>
      </c>
      <c r="S95" s="82">
        <v>1.1000000000000001</v>
      </c>
    </row>
    <row r="96" spans="1:19" ht="16" customHeight="1" thickBot="1" x14ac:dyDescent="0.4">
      <c r="A96" s="49">
        <v>92</v>
      </c>
      <c r="B96" s="81" t="s">
        <v>297</v>
      </c>
      <c r="C96" s="82">
        <v>103</v>
      </c>
      <c r="D96" s="83">
        <v>1.9</v>
      </c>
      <c r="E96" s="82">
        <v>0.4</v>
      </c>
      <c r="F96" s="82">
        <v>1.2</v>
      </c>
      <c r="G96" s="82">
        <v>2.9</v>
      </c>
      <c r="H96" s="83">
        <v>2.2999999999999998</v>
      </c>
      <c r="I96" s="82">
        <v>0.5</v>
      </c>
      <c r="J96" s="82">
        <v>1.5</v>
      </c>
      <c r="K96" s="82">
        <v>3.4</v>
      </c>
      <c r="L96" s="83">
        <v>1.7</v>
      </c>
      <c r="M96" s="82">
        <v>0.5</v>
      </c>
      <c r="N96" s="82">
        <v>0.9</v>
      </c>
      <c r="O96" s="82">
        <v>2.9</v>
      </c>
      <c r="P96" s="83">
        <v>0.5</v>
      </c>
      <c r="Q96" s="82">
        <v>0.3</v>
      </c>
      <c r="R96" s="82">
        <v>0.1</v>
      </c>
      <c r="S96" s="82">
        <v>1.7</v>
      </c>
    </row>
    <row r="97" spans="1:19" ht="16" customHeight="1" thickBot="1" x14ac:dyDescent="0.4">
      <c r="A97" s="49">
        <v>93</v>
      </c>
      <c r="B97" s="81" t="s">
        <v>298</v>
      </c>
      <c r="C97" s="82">
        <v>51</v>
      </c>
      <c r="D97" s="83">
        <v>1.4</v>
      </c>
      <c r="E97" s="82">
        <v>0.4</v>
      </c>
      <c r="F97" s="82">
        <v>0.9</v>
      </c>
      <c r="G97" s="82">
        <v>2.2999999999999998</v>
      </c>
      <c r="H97" s="83">
        <v>0.5</v>
      </c>
      <c r="I97" s="82">
        <v>0.1</v>
      </c>
      <c r="J97" s="82">
        <v>0.3</v>
      </c>
      <c r="K97" s="82">
        <v>0.9</v>
      </c>
      <c r="L97" s="83">
        <v>0.6</v>
      </c>
      <c r="M97" s="82">
        <v>0.4</v>
      </c>
      <c r="N97" s="82">
        <v>0.2</v>
      </c>
      <c r="O97" s="82">
        <v>2.1</v>
      </c>
      <c r="P97" s="83">
        <v>0.1</v>
      </c>
      <c r="Q97" s="82">
        <v>0.1</v>
      </c>
      <c r="R97" s="82">
        <v>0</v>
      </c>
      <c r="S97" s="82">
        <v>0.5</v>
      </c>
    </row>
    <row r="98" spans="1:19" ht="16" customHeight="1" thickBot="1" x14ac:dyDescent="0.4">
      <c r="A98" s="49">
        <v>94</v>
      </c>
      <c r="B98" s="81" t="s">
        <v>299</v>
      </c>
      <c r="C98" s="82">
        <v>127</v>
      </c>
      <c r="D98" s="83">
        <v>3.7</v>
      </c>
      <c r="E98" s="82">
        <v>0.9</v>
      </c>
      <c r="F98" s="82">
        <v>2.2999999999999998</v>
      </c>
      <c r="G98" s="82">
        <v>5.9</v>
      </c>
      <c r="H98" s="83">
        <v>2.4</v>
      </c>
      <c r="I98" s="82">
        <v>0.5</v>
      </c>
      <c r="J98" s="82">
        <v>1.6</v>
      </c>
      <c r="K98" s="82">
        <v>3.6</v>
      </c>
      <c r="L98" s="83">
        <v>3.6</v>
      </c>
      <c r="M98" s="82">
        <v>1</v>
      </c>
      <c r="N98" s="82">
        <v>2.1</v>
      </c>
      <c r="O98" s="82">
        <v>6.4</v>
      </c>
      <c r="P98" s="83">
        <v>0.8</v>
      </c>
      <c r="Q98" s="82">
        <v>0.5</v>
      </c>
      <c r="R98" s="82">
        <v>0.3</v>
      </c>
      <c r="S98" s="82">
        <v>2.4</v>
      </c>
    </row>
    <row r="99" spans="1:19" ht="16" customHeight="1" thickBot="1" x14ac:dyDescent="0.4">
      <c r="A99" s="49">
        <v>95</v>
      </c>
      <c r="B99" s="81" t="s">
        <v>300</v>
      </c>
      <c r="C99" s="82">
        <v>36</v>
      </c>
      <c r="D99" s="83">
        <v>0.5</v>
      </c>
      <c r="E99" s="82">
        <v>0.2</v>
      </c>
      <c r="F99" s="82">
        <v>0.2</v>
      </c>
      <c r="G99" s="82">
        <v>1</v>
      </c>
      <c r="H99" s="83">
        <v>2.5</v>
      </c>
      <c r="I99" s="82">
        <v>0.8</v>
      </c>
      <c r="J99" s="82">
        <v>1.3</v>
      </c>
      <c r="K99" s="82">
        <v>4.8</v>
      </c>
      <c r="L99" s="83">
        <v>0.5</v>
      </c>
      <c r="M99" s="82">
        <v>0.4</v>
      </c>
      <c r="N99" s="82">
        <v>0.1</v>
      </c>
      <c r="O99" s="82">
        <v>2</v>
      </c>
      <c r="P99" s="83">
        <v>1</v>
      </c>
      <c r="Q99" s="82">
        <v>0.5</v>
      </c>
      <c r="R99" s="82">
        <v>0.3</v>
      </c>
      <c r="S99" s="82">
        <v>2.8</v>
      </c>
    </row>
    <row r="100" spans="1:19" ht="16" customHeight="1" thickBot="1" x14ac:dyDescent="0.4">
      <c r="A100" s="49">
        <v>96</v>
      </c>
      <c r="B100" s="81" t="s">
        <v>301</v>
      </c>
      <c r="C100" s="82">
        <v>1</v>
      </c>
      <c r="D100" s="83">
        <v>0</v>
      </c>
      <c r="E100" s="82">
        <v>0</v>
      </c>
      <c r="F100" s="50">
        <v>0</v>
      </c>
      <c r="G100" s="50">
        <v>0</v>
      </c>
      <c r="H100" s="83">
        <v>0</v>
      </c>
      <c r="I100" s="82">
        <v>0</v>
      </c>
      <c r="J100" s="50">
        <v>0</v>
      </c>
      <c r="K100" s="50">
        <v>0</v>
      </c>
      <c r="L100" s="83">
        <v>0.1</v>
      </c>
      <c r="M100" s="82">
        <v>0.1</v>
      </c>
      <c r="N100" s="82">
        <v>0</v>
      </c>
      <c r="O100" s="82">
        <v>0.6</v>
      </c>
      <c r="P100" s="83">
        <v>0</v>
      </c>
      <c r="Q100" s="82">
        <v>0</v>
      </c>
      <c r="R100" s="50">
        <v>0</v>
      </c>
      <c r="S100" s="50">
        <v>0</v>
      </c>
    </row>
    <row r="101" spans="1:19" ht="16" customHeight="1" thickBot="1" x14ac:dyDescent="0.4">
      <c r="A101" s="49">
        <v>97</v>
      </c>
      <c r="B101" s="81" t="s">
        <v>302</v>
      </c>
      <c r="C101" s="82">
        <v>3</v>
      </c>
      <c r="D101" s="83">
        <v>0.1</v>
      </c>
      <c r="E101" s="82">
        <v>0.1</v>
      </c>
      <c r="F101" s="82">
        <v>0</v>
      </c>
      <c r="G101" s="82">
        <v>0.5</v>
      </c>
      <c r="H101" s="83">
        <v>0</v>
      </c>
      <c r="I101" s="82">
        <v>0</v>
      </c>
      <c r="J101" s="50">
        <v>0</v>
      </c>
      <c r="K101" s="50">
        <v>0</v>
      </c>
      <c r="L101" s="83">
        <v>0</v>
      </c>
      <c r="M101" s="82">
        <v>0</v>
      </c>
      <c r="N101" s="82">
        <v>0</v>
      </c>
      <c r="O101" s="82">
        <v>0.1</v>
      </c>
      <c r="P101" s="83">
        <v>0</v>
      </c>
      <c r="Q101" s="82">
        <v>0</v>
      </c>
      <c r="R101" s="50">
        <v>0</v>
      </c>
      <c r="S101" s="50">
        <v>0</v>
      </c>
    </row>
    <row r="102" spans="1:19" ht="16" customHeight="1" thickBot="1" x14ac:dyDescent="0.4">
      <c r="A102" s="49">
        <v>98</v>
      </c>
      <c r="B102" s="81" t="s">
        <v>303</v>
      </c>
      <c r="C102" s="82">
        <v>19</v>
      </c>
      <c r="D102" s="83">
        <v>0</v>
      </c>
      <c r="E102" s="82">
        <v>0</v>
      </c>
      <c r="F102" s="50">
        <v>0</v>
      </c>
      <c r="G102" s="50">
        <v>0</v>
      </c>
      <c r="H102" s="83">
        <v>0.4</v>
      </c>
      <c r="I102" s="82">
        <v>0.2</v>
      </c>
      <c r="J102" s="82">
        <v>0.2</v>
      </c>
      <c r="K102" s="82">
        <v>1.1000000000000001</v>
      </c>
      <c r="L102" s="83">
        <v>0.9</v>
      </c>
      <c r="M102" s="82">
        <v>0.4</v>
      </c>
      <c r="N102" s="82">
        <v>0.4</v>
      </c>
      <c r="O102" s="82">
        <v>2.2999999999999998</v>
      </c>
      <c r="P102" s="83">
        <v>0.3</v>
      </c>
      <c r="Q102" s="82">
        <v>0.1</v>
      </c>
      <c r="R102" s="82">
        <v>0.1</v>
      </c>
      <c r="S102" s="82">
        <v>0.6</v>
      </c>
    </row>
    <row r="103" spans="1:19" ht="16" customHeight="1" thickBot="1" x14ac:dyDescent="0.4">
      <c r="A103" s="49">
        <v>99</v>
      </c>
      <c r="B103" s="81" t="s">
        <v>304</v>
      </c>
      <c r="C103" s="82">
        <v>134</v>
      </c>
      <c r="D103" s="83">
        <v>2</v>
      </c>
      <c r="E103" s="82">
        <v>0.4</v>
      </c>
      <c r="F103" s="82">
        <v>1.3</v>
      </c>
      <c r="G103" s="82">
        <v>3</v>
      </c>
      <c r="H103" s="83">
        <v>2.5</v>
      </c>
      <c r="I103" s="82">
        <v>0.6</v>
      </c>
      <c r="J103" s="82">
        <v>1.5</v>
      </c>
      <c r="K103" s="82">
        <v>4</v>
      </c>
      <c r="L103" s="83">
        <v>2.6</v>
      </c>
      <c r="M103" s="82">
        <v>0.6</v>
      </c>
      <c r="N103" s="82">
        <v>1.6</v>
      </c>
      <c r="O103" s="82">
        <v>4.0999999999999996</v>
      </c>
      <c r="P103" s="83">
        <v>1.4</v>
      </c>
      <c r="Q103" s="82">
        <v>0.4</v>
      </c>
      <c r="R103" s="82">
        <v>0.8</v>
      </c>
      <c r="S103" s="82">
        <v>2.6</v>
      </c>
    </row>
    <row r="104" spans="1:19" ht="16" customHeight="1" thickBot="1" x14ac:dyDescent="0.4">
      <c r="A104" s="49">
        <v>100</v>
      </c>
      <c r="B104" s="81" t="s">
        <v>305</v>
      </c>
      <c r="C104" s="50">
        <v>0</v>
      </c>
      <c r="D104" s="74">
        <v>0</v>
      </c>
      <c r="E104" s="50">
        <v>0</v>
      </c>
      <c r="F104" s="50">
        <v>0</v>
      </c>
      <c r="G104" s="50">
        <v>0</v>
      </c>
      <c r="H104" s="74">
        <v>0</v>
      </c>
      <c r="I104" s="50">
        <v>0</v>
      </c>
      <c r="J104" s="50">
        <v>0</v>
      </c>
      <c r="K104" s="50">
        <v>0</v>
      </c>
      <c r="L104" s="74">
        <v>0</v>
      </c>
      <c r="M104" s="50">
        <v>0</v>
      </c>
      <c r="N104" s="50">
        <v>0</v>
      </c>
      <c r="O104" s="50">
        <v>0</v>
      </c>
      <c r="P104" s="74">
        <v>0</v>
      </c>
      <c r="Q104" s="50">
        <v>0</v>
      </c>
      <c r="R104" s="50">
        <v>0</v>
      </c>
      <c r="S104" s="50">
        <v>0</v>
      </c>
    </row>
    <row r="105" spans="1:19" ht="16" customHeight="1" thickBot="1" x14ac:dyDescent="0.4">
      <c r="A105" s="49">
        <v>101</v>
      </c>
      <c r="B105" s="81" t="s">
        <v>306</v>
      </c>
      <c r="C105" s="82">
        <v>33</v>
      </c>
      <c r="D105" s="83">
        <v>0.5</v>
      </c>
      <c r="E105" s="82">
        <v>0.2</v>
      </c>
      <c r="F105" s="82">
        <v>0.2</v>
      </c>
      <c r="G105" s="82">
        <v>1</v>
      </c>
      <c r="H105" s="83">
        <v>0.3</v>
      </c>
      <c r="I105" s="82">
        <v>0.1</v>
      </c>
      <c r="J105" s="82">
        <v>0.1</v>
      </c>
      <c r="K105" s="82">
        <v>0.8</v>
      </c>
      <c r="L105" s="83">
        <v>0.3</v>
      </c>
      <c r="M105" s="82">
        <v>0.3</v>
      </c>
      <c r="N105" s="82">
        <v>0.1</v>
      </c>
      <c r="O105" s="82">
        <v>1.5</v>
      </c>
      <c r="P105" s="83">
        <v>0.3</v>
      </c>
      <c r="Q105" s="82">
        <v>0.2</v>
      </c>
      <c r="R105" s="82">
        <v>0.1</v>
      </c>
      <c r="S105" s="82">
        <v>0.8</v>
      </c>
    </row>
    <row r="106" spans="1:19" ht="16" customHeight="1" thickBot="1" x14ac:dyDescent="0.4">
      <c r="A106" s="49">
        <v>102</v>
      </c>
      <c r="B106" s="81" t="s">
        <v>307</v>
      </c>
      <c r="C106" s="82">
        <v>4</v>
      </c>
      <c r="D106" s="83">
        <v>0</v>
      </c>
      <c r="E106" s="82">
        <v>0</v>
      </c>
      <c r="F106" s="50">
        <v>0</v>
      </c>
      <c r="G106" s="50">
        <v>0</v>
      </c>
      <c r="H106" s="83">
        <v>0</v>
      </c>
      <c r="I106" s="82">
        <v>0</v>
      </c>
      <c r="J106" s="82">
        <v>0</v>
      </c>
      <c r="K106" s="82">
        <v>0.1</v>
      </c>
      <c r="L106" s="83">
        <v>0</v>
      </c>
      <c r="M106" s="82">
        <v>0</v>
      </c>
      <c r="N106" s="82">
        <v>0</v>
      </c>
      <c r="O106" s="82">
        <v>0.1</v>
      </c>
      <c r="P106" s="83">
        <v>0</v>
      </c>
      <c r="Q106" s="82">
        <v>0</v>
      </c>
      <c r="R106" s="82">
        <v>0</v>
      </c>
      <c r="S106" s="82">
        <v>0.3</v>
      </c>
    </row>
    <row r="107" spans="1:19" ht="16" customHeight="1" thickBot="1" x14ac:dyDescent="0.4">
      <c r="A107" s="49">
        <v>103</v>
      </c>
      <c r="B107" s="81" t="s">
        <v>308</v>
      </c>
      <c r="C107" s="82">
        <v>373</v>
      </c>
      <c r="D107" s="83">
        <v>7</v>
      </c>
      <c r="E107" s="82">
        <v>0.9</v>
      </c>
      <c r="F107" s="82">
        <v>5.4</v>
      </c>
      <c r="G107" s="82">
        <v>9.1</v>
      </c>
      <c r="H107" s="83">
        <v>6.2</v>
      </c>
      <c r="I107" s="82">
        <v>0.9</v>
      </c>
      <c r="J107" s="82">
        <v>4.7</v>
      </c>
      <c r="K107" s="82">
        <v>8.3000000000000007</v>
      </c>
      <c r="L107" s="83">
        <v>4.5999999999999996</v>
      </c>
      <c r="M107" s="82">
        <v>1</v>
      </c>
      <c r="N107" s="82">
        <v>3</v>
      </c>
      <c r="O107" s="82">
        <v>6.9</v>
      </c>
      <c r="P107" s="83">
        <v>6.6</v>
      </c>
      <c r="Q107" s="82">
        <v>1.5</v>
      </c>
      <c r="R107" s="82">
        <v>4.2</v>
      </c>
      <c r="S107" s="82">
        <v>10.1</v>
      </c>
    </row>
    <row r="108" spans="1:19" ht="16" customHeight="1" thickBot="1" x14ac:dyDescent="0.4">
      <c r="A108" s="49">
        <v>104</v>
      </c>
      <c r="B108" s="81" t="s">
        <v>309</v>
      </c>
      <c r="C108" s="82">
        <v>5</v>
      </c>
      <c r="D108" s="83">
        <v>0</v>
      </c>
      <c r="E108" s="82">
        <v>0</v>
      </c>
      <c r="F108" s="82">
        <v>0</v>
      </c>
      <c r="G108" s="82">
        <v>0.2</v>
      </c>
      <c r="H108" s="83">
        <v>0</v>
      </c>
      <c r="I108" s="82">
        <v>0</v>
      </c>
      <c r="J108" s="50">
        <v>0</v>
      </c>
      <c r="K108" s="50">
        <v>0</v>
      </c>
      <c r="L108" s="83">
        <v>0</v>
      </c>
      <c r="M108" s="82">
        <v>0</v>
      </c>
      <c r="N108" s="82">
        <v>0</v>
      </c>
      <c r="O108" s="82">
        <v>0.1</v>
      </c>
      <c r="P108" s="83">
        <v>0</v>
      </c>
      <c r="Q108" s="82">
        <v>0</v>
      </c>
      <c r="R108" s="82">
        <v>0</v>
      </c>
      <c r="S108" s="82">
        <v>0.1</v>
      </c>
    </row>
    <row r="109" spans="1:19" ht="16" customHeight="1" thickBot="1" x14ac:dyDescent="0.4">
      <c r="A109" s="49">
        <v>105</v>
      </c>
      <c r="B109" s="81" t="s">
        <v>310</v>
      </c>
      <c r="C109" s="82">
        <v>17</v>
      </c>
      <c r="D109" s="83">
        <v>0.1</v>
      </c>
      <c r="E109" s="82">
        <v>0.1</v>
      </c>
      <c r="F109" s="82">
        <v>0</v>
      </c>
      <c r="G109" s="82">
        <v>0.3</v>
      </c>
      <c r="H109" s="83">
        <v>0.1</v>
      </c>
      <c r="I109" s="82">
        <v>0.1</v>
      </c>
      <c r="J109" s="82">
        <v>0</v>
      </c>
      <c r="K109" s="82">
        <v>0.4</v>
      </c>
      <c r="L109" s="83">
        <v>0.2</v>
      </c>
      <c r="M109" s="82">
        <v>0.1</v>
      </c>
      <c r="N109" s="82">
        <v>0.1</v>
      </c>
      <c r="O109" s="82">
        <v>0.6</v>
      </c>
      <c r="P109" s="83">
        <v>0.3</v>
      </c>
      <c r="Q109" s="82">
        <v>0.2</v>
      </c>
      <c r="R109" s="82">
        <v>0.1</v>
      </c>
      <c r="S109" s="82">
        <v>1.1000000000000001</v>
      </c>
    </row>
    <row r="110" spans="1:19" ht="30" customHeight="1" thickBot="1" x14ac:dyDescent="0.4">
      <c r="A110" s="49">
        <v>106</v>
      </c>
      <c r="B110" s="81" t="s">
        <v>311</v>
      </c>
      <c r="C110" s="82">
        <v>299</v>
      </c>
      <c r="D110" s="83">
        <v>6.4</v>
      </c>
      <c r="E110" s="82">
        <v>1.1000000000000001</v>
      </c>
      <c r="F110" s="82">
        <v>4.5999999999999996</v>
      </c>
      <c r="G110" s="82">
        <v>8.8000000000000007</v>
      </c>
      <c r="H110" s="83">
        <v>5.6</v>
      </c>
      <c r="I110" s="82">
        <v>1</v>
      </c>
      <c r="J110" s="82">
        <v>3.9</v>
      </c>
      <c r="K110" s="82">
        <v>7.9</v>
      </c>
      <c r="L110" s="83">
        <v>5.5</v>
      </c>
      <c r="M110" s="82">
        <v>1.1000000000000001</v>
      </c>
      <c r="N110" s="82">
        <v>3.8</v>
      </c>
      <c r="O110" s="82">
        <v>8</v>
      </c>
      <c r="P110" s="83">
        <v>7.2</v>
      </c>
      <c r="Q110" s="82">
        <v>1.3</v>
      </c>
      <c r="R110" s="82">
        <v>5</v>
      </c>
      <c r="S110" s="82">
        <v>10.3</v>
      </c>
    </row>
    <row r="111" spans="1:19" ht="16" customHeight="1" thickBot="1" x14ac:dyDescent="0.4">
      <c r="A111" s="49">
        <v>107</v>
      </c>
      <c r="B111" s="81" t="s">
        <v>312</v>
      </c>
      <c r="C111" s="82">
        <v>39</v>
      </c>
      <c r="D111" s="83">
        <v>0.3</v>
      </c>
      <c r="E111" s="82">
        <v>0.1</v>
      </c>
      <c r="F111" s="82">
        <v>0.1</v>
      </c>
      <c r="G111" s="82">
        <v>0.7</v>
      </c>
      <c r="H111" s="83">
        <v>0.9</v>
      </c>
      <c r="I111" s="82">
        <v>0.4</v>
      </c>
      <c r="J111" s="82">
        <v>0.4</v>
      </c>
      <c r="K111" s="82">
        <v>2</v>
      </c>
      <c r="L111" s="83">
        <v>1.1000000000000001</v>
      </c>
      <c r="M111" s="82">
        <v>0.7</v>
      </c>
      <c r="N111" s="82">
        <v>0.3</v>
      </c>
      <c r="O111" s="82">
        <v>3.8</v>
      </c>
      <c r="P111" s="83">
        <v>2.2000000000000002</v>
      </c>
      <c r="Q111" s="82">
        <v>1</v>
      </c>
      <c r="R111" s="82">
        <v>0.9</v>
      </c>
      <c r="S111" s="82">
        <v>5.5</v>
      </c>
    </row>
    <row r="112" spans="1:19" ht="30" customHeight="1" thickBot="1" x14ac:dyDescent="0.4">
      <c r="A112" s="49">
        <v>108</v>
      </c>
      <c r="B112" s="81" t="s">
        <v>313</v>
      </c>
      <c r="C112" s="82">
        <v>198</v>
      </c>
      <c r="D112" s="83">
        <v>3.1</v>
      </c>
      <c r="E112" s="82">
        <v>0.5</v>
      </c>
      <c r="F112" s="82">
        <v>2.2000000000000002</v>
      </c>
      <c r="G112" s="82">
        <v>4.4000000000000004</v>
      </c>
      <c r="H112" s="83">
        <v>4.0999999999999996</v>
      </c>
      <c r="I112" s="82">
        <v>0.8</v>
      </c>
      <c r="J112" s="82">
        <v>2.7</v>
      </c>
      <c r="K112" s="82">
        <v>6.1</v>
      </c>
      <c r="L112" s="83">
        <v>5.4</v>
      </c>
      <c r="M112" s="82">
        <v>1</v>
      </c>
      <c r="N112" s="82">
        <v>3.8</v>
      </c>
      <c r="O112" s="82">
        <v>7.7</v>
      </c>
      <c r="P112" s="83">
        <v>3.6</v>
      </c>
      <c r="Q112" s="82">
        <v>0.8</v>
      </c>
      <c r="R112" s="82">
        <v>2.2999999999999998</v>
      </c>
      <c r="S112" s="82">
        <v>5.5</v>
      </c>
    </row>
    <row r="113" spans="1:19" ht="16" customHeight="1" thickBot="1" x14ac:dyDescent="0.4">
      <c r="A113" s="49">
        <v>109</v>
      </c>
      <c r="B113" s="81" t="s">
        <v>314</v>
      </c>
      <c r="C113" s="82">
        <v>5</v>
      </c>
      <c r="D113" s="83">
        <v>0.7</v>
      </c>
      <c r="E113" s="82">
        <v>0.4</v>
      </c>
      <c r="F113" s="82">
        <v>0.3</v>
      </c>
      <c r="G113" s="82">
        <v>2</v>
      </c>
      <c r="H113" s="83">
        <v>0</v>
      </c>
      <c r="I113" s="50">
        <v>0</v>
      </c>
      <c r="J113" s="50">
        <v>0</v>
      </c>
      <c r="K113" s="50">
        <v>0</v>
      </c>
      <c r="L113" s="74">
        <v>0</v>
      </c>
      <c r="M113" s="50">
        <v>0</v>
      </c>
      <c r="N113" s="50">
        <v>0</v>
      </c>
      <c r="O113" s="50">
        <v>0</v>
      </c>
      <c r="P113" s="74">
        <v>0</v>
      </c>
      <c r="Q113" s="50">
        <v>0</v>
      </c>
      <c r="R113" s="50">
        <v>0</v>
      </c>
      <c r="S113" s="50">
        <v>0</v>
      </c>
    </row>
    <row r="114" spans="1:19" ht="16" customHeight="1" thickBot="1" x14ac:dyDescent="0.4">
      <c r="A114" s="49">
        <v>110</v>
      </c>
      <c r="B114" s="81" t="s">
        <v>315</v>
      </c>
      <c r="C114" s="50">
        <v>0</v>
      </c>
      <c r="D114" s="74">
        <v>0</v>
      </c>
      <c r="E114" s="50">
        <v>0</v>
      </c>
      <c r="F114" s="50">
        <v>0</v>
      </c>
      <c r="G114" s="50">
        <v>0</v>
      </c>
      <c r="H114" s="83">
        <v>0</v>
      </c>
      <c r="I114" s="50">
        <v>0</v>
      </c>
      <c r="J114" s="50">
        <v>0</v>
      </c>
      <c r="K114" s="50">
        <v>0</v>
      </c>
      <c r="L114" s="74">
        <v>0</v>
      </c>
      <c r="M114" s="50">
        <v>0</v>
      </c>
      <c r="N114" s="50">
        <v>0</v>
      </c>
      <c r="O114" s="50">
        <v>0</v>
      </c>
      <c r="P114" s="74">
        <v>0</v>
      </c>
      <c r="Q114" s="50">
        <v>0</v>
      </c>
      <c r="R114" s="50">
        <v>0</v>
      </c>
      <c r="S114" s="50">
        <v>0</v>
      </c>
    </row>
    <row r="115" spans="1:19" ht="16" customHeight="1" thickBot="1" x14ac:dyDescent="0.4">
      <c r="A115" s="49">
        <v>111</v>
      </c>
      <c r="B115" s="81" t="s">
        <v>316</v>
      </c>
      <c r="C115" s="50">
        <v>0</v>
      </c>
      <c r="D115" s="74">
        <v>0</v>
      </c>
      <c r="E115" s="50">
        <v>0</v>
      </c>
      <c r="F115" s="50">
        <v>0</v>
      </c>
      <c r="G115" s="50">
        <v>0</v>
      </c>
      <c r="H115" s="83">
        <v>0</v>
      </c>
      <c r="I115" s="50">
        <v>0</v>
      </c>
      <c r="J115" s="50">
        <v>0</v>
      </c>
      <c r="K115" s="50">
        <v>0</v>
      </c>
      <c r="L115" s="74">
        <v>0</v>
      </c>
      <c r="M115" s="50">
        <v>0</v>
      </c>
      <c r="N115" s="50">
        <v>0</v>
      </c>
      <c r="O115" s="50">
        <v>0</v>
      </c>
      <c r="P115" s="74">
        <v>0</v>
      </c>
      <c r="Q115" s="50">
        <v>0</v>
      </c>
      <c r="R115" s="50">
        <v>0</v>
      </c>
      <c r="S115" s="50">
        <v>0</v>
      </c>
    </row>
    <row r="116" spans="1:19" ht="16" customHeight="1" thickBot="1" x14ac:dyDescent="0.4">
      <c r="A116" s="49">
        <v>112</v>
      </c>
      <c r="B116" s="81" t="s">
        <v>317</v>
      </c>
      <c r="C116" s="82">
        <v>8</v>
      </c>
      <c r="D116" s="83">
        <v>0</v>
      </c>
      <c r="E116" s="82">
        <v>0</v>
      </c>
      <c r="F116" s="50">
        <v>0</v>
      </c>
      <c r="G116" s="50">
        <v>0</v>
      </c>
      <c r="H116" s="83">
        <v>0.1</v>
      </c>
      <c r="I116" s="82">
        <v>0.1</v>
      </c>
      <c r="J116" s="82">
        <v>0</v>
      </c>
      <c r="K116" s="82">
        <v>0.4</v>
      </c>
      <c r="L116" s="83">
        <v>0.1</v>
      </c>
      <c r="M116" s="82">
        <v>0.1</v>
      </c>
      <c r="N116" s="82">
        <v>0</v>
      </c>
      <c r="O116" s="82">
        <v>0.8</v>
      </c>
      <c r="P116" s="83">
        <v>0.3</v>
      </c>
      <c r="Q116" s="82">
        <v>0.1</v>
      </c>
      <c r="R116" s="82">
        <v>0.1</v>
      </c>
      <c r="S116" s="82">
        <v>0.8</v>
      </c>
    </row>
    <row r="117" spans="1:19" ht="16" customHeight="1" thickBot="1" x14ac:dyDescent="0.4">
      <c r="A117" s="49">
        <v>113</v>
      </c>
      <c r="B117" s="81" t="s">
        <v>318</v>
      </c>
      <c r="C117" s="82">
        <v>3</v>
      </c>
      <c r="D117" s="83">
        <v>0</v>
      </c>
      <c r="E117" s="82">
        <v>0</v>
      </c>
      <c r="F117" s="50">
        <v>0</v>
      </c>
      <c r="G117" s="50">
        <v>0</v>
      </c>
      <c r="H117" s="83">
        <v>0.1</v>
      </c>
      <c r="I117" s="82">
        <v>0.1</v>
      </c>
      <c r="J117" s="82">
        <v>0</v>
      </c>
      <c r="K117" s="82">
        <v>0.5</v>
      </c>
      <c r="L117" s="83">
        <v>0</v>
      </c>
      <c r="M117" s="82">
        <v>0</v>
      </c>
      <c r="N117" s="50">
        <v>0</v>
      </c>
      <c r="O117" s="50">
        <v>0</v>
      </c>
      <c r="P117" s="83">
        <v>0</v>
      </c>
      <c r="Q117" s="82">
        <v>0</v>
      </c>
      <c r="R117" s="82">
        <v>0</v>
      </c>
      <c r="S117" s="82">
        <v>0.2</v>
      </c>
    </row>
    <row r="118" spans="1:19" ht="16" customHeight="1" thickBot="1" x14ac:dyDescent="0.4">
      <c r="A118" s="49">
        <v>114</v>
      </c>
      <c r="B118" s="81" t="s">
        <v>319</v>
      </c>
      <c r="C118" s="82">
        <v>3</v>
      </c>
      <c r="D118" s="83">
        <v>0.1</v>
      </c>
      <c r="E118" s="82">
        <v>0.1</v>
      </c>
      <c r="F118" s="82">
        <v>0</v>
      </c>
      <c r="G118" s="82">
        <v>0.5</v>
      </c>
      <c r="H118" s="83">
        <v>0</v>
      </c>
      <c r="I118" s="82">
        <v>0</v>
      </c>
      <c r="J118" s="82">
        <v>0</v>
      </c>
      <c r="K118" s="82">
        <v>0.2</v>
      </c>
      <c r="L118" s="83">
        <v>0</v>
      </c>
      <c r="M118" s="82">
        <v>0</v>
      </c>
      <c r="N118" s="50">
        <v>0</v>
      </c>
      <c r="O118" s="50">
        <v>0</v>
      </c>
      <c r="P118" s="83">
        <v>0</v>
      </c>
      <c r="Q118" s="82">
        <v>0</v>
      </c>
      <c r="R118" s="50">
        <v>0</v>
      </c>
      <c r="S118" s="50">
        <v>0</v>
      </c>
    </row>
    <row r="119" spans="1:19" ht="16" customHeight="1" thickBot="1" x14ac:dyDescent="0.4">
      <c r="A119" s="49">
        <v>115</v>
      </c>
      <c r="B119" s="81" t="s">
        <v>320</v>
      </c>
      <c r="C119" s="82">
        <v>15</v>
      </c>
      <c r="D119" s="83">
        <v>0.1</v>
      </c>
      <c r="E119" s="82">
        <v>0.1</v>
      </c>
      <c r="F119" s="82">
        <v>0</v>
      </c>
      <c r="G119" s="82">
        <v>0.4</v>
      </c>
      <c r="H119" s="83">
        <v>0.3</v>
      </c>
      <c r="I119" s="82">
        <v>0.2</v>
      </c>
      <c r="J119" s="82">
        <v>0.1</v>
      </c>
      <c r="K119" s="82">
        <v>0.9</v>
      </c>
      <c r="L119" s="83">
        <v>0.2</v>
      </c>
      <c r="M119" s="82">
        <v>0.1</v>
      </c>
      <c r="N119" s="82">
        <v>0</v>
      </c>
      <c r="O119" s="82">
        <v>0.9</v>
      </c>
      <c r="P119" s="83">
        <v>0.1</v>
      </c>
      <c r="Q119" s="82">
        <v>0.1</v>
      </c>
      <c r="R119" s="82">
        <v>0</v>
      </c>
      <c r="S119" s="82">
        <v>0.4</v>
      </c>
    </row>
    <row r="120" spans="1:19" ht="16" customHeight="1" thickBot="1" x14ac:dyDescent="0.4">
      <c r="A120" s="49">
        <v>116</v>
      </c>
      <c r="B120" s="81" t="s">
        <v>321</v>
      </c>
      <c r="C120" s="82">
        <v>5</v>
      </c>
      <c r="D120" s="83">
        <v>0.1</v>
      </c>
      <c r="E120" s="82">
        <v>0.1</v>
      </c>
      <c r="F120" s="82">
        <v>0</v>
      </c>
      <c r="G120" s="82">
        <v>0.4</v>
      </c>
      <c r="H120" s="83">
        <v>0</v>
      </c>
      <c r="I120" s="82">
        <v>0</v>
      </c>
      <c r="J120" s="50">
        <v>0</v>
      </c>
      <c r="K120" s="50">
        <v>0</v>
      </c>
      <c r="L120" s="83">
        <v>0.1</v>
      </c>
      <c r="M120" s="82">
        <v>0.1</v>
      </c>
      <c r="N120" s="82">
        <v>0</v>
      </c>
      <c r="O120" s="82">
        <v>0.4</v>
      </c>
      <c r="P120" s="83">
        <v>0</v>
      </c>
      <c r="Q120" s="82">
        <v>0</v>
      </c>
      <c r="R120" s="82">
        <v>0</v>
      </c>
      <c r="S120" s="82">
        <v>0.2</v>
      </c>
    </row>
    <row r="121" spans="1:19" ht="16" customHeight="1" thickBot="1" x14ac:dyDescent="0.4">
      <c r="A121" s="49">
        <v>117</v>
      </c>
      <c r="B121" s="81" t="s">
        <v>322</v>
      </c>
      <c r="C121" s="82">
        <v>1</v>
      </c>
      <c r="D121" s="83">
        <v>0</v>
      </c>
      <c r="E121" s="82">
        <v>0</v>
      </c>
      <c r="F121" s="50">
        <v>0</v>
      </c>
      <c r="G121" s="50">
        <v>0</v>
      </c>
      <c r="H121" s="83">
        <v>0</v>
      </c>
      <c r="I121" s="82">
        <v>0</v>
      </c>
      <c r="J121" s="82">
        <v>0</v>
      </c>
      <c r="K121" s="82">
        <v>0.1</v>
      </c>
      <c r="L121" s="83">
        <v>0</v>
      </c>
      <c r="M121" s="82">
        <v>0</v>
      </c>
      <c r="N121" s="50">
        <v>0</v>
      </c>
      <c r="O121" s="50">
        <v>0</v>
      </c>
      <c r="P121" s="83">
        <v>0</v>
      </c>
      <c r="Q121" s="82">
        <v>0</v>
      </c>
      <c r="R121" s="50">
        <v>0</v>
      </c>
      <c r="S121" s="50">
        <v>0</v>
      </c>
    </row>
    <row r="122" spans="1:19" ht="16" customHeight="1" thickBot="1" x14ac:dyDescent="0.4">
      <c r="A122" s="49">
        <v>118</v>
      </c>
      <c r="B122" s="81" t="s">
        <v>323</v>
      </c>
      <c r="C122" s="82">
        <v>23</v>
      </c>
      <c r="D122" s="83">
        <v>0.8</v>
      </c>
      <c r="E122" s="82">
        <v>0.3</v>
      </c>
      <c r="F122" s="82">
        <v>0.3</v>
      </c>
      <c r="G122" s="82">
        <v>1.8</v>
      </c>
      <c r="H122" s="83">
        <v>0.7</v>
      </c>
      <c r="I122" s="82">
        <v>0.4</v>
      </c>
      <c r="J122" s="82">
        <v>0.2</v>
      </c>
      <c r="K122" s="82">
        <v>1.9</v>
      </c>
      <c r="L122" s="83">
        <v>0.9</v>
      </c>
      <c r="M122" s="82">
        <v>0.8</v>
      </c>
      <c r="N122" s="82">
        <v>0.1</v>
      </c>
      <c r="O122" s="82">
        <v>5.5</v>
      </c>
      <c r="P122" s="83">
        <v>0.2</v>
      </c>
      <c r="Q122" s="82">
        <v>0.1</v>
      </c>
      <c r="R122" s="82">
        <v>0.1</v>
      </c>
      <c r="S122" s="82">
        <v>0.6</v>
      </c>
    </row>
    <row r="123" spans="1:19" ht="16" customHeight="1" thickBot="1" x14ac:dyDescent="0.4">
      <c r="A123" s="49">
        <v>119</v>
      </c>
      <c r="B123" s="81" t="s">
        <v>324</v>
      </c>
      <c r="C123" s="82">
        <v>58</v>
      </c>
      <c r="D123" s="83">
        <v>1.8</v>
      </c>
      <c r="E123" s="82">
        <v>0.5</v>
      </c>
      <c r="F123" s="82">
        <v>1</v>
      </c>
      <c r="G123" s="82">
        <v>3</v>
      </c>
      <c r="H123" s="83">
        <v>2.1</v>
      </c>
      <c r="I123" s="82">
        <v>0.9</v>
      </c>
      <c r="J123" s="82">
        <v>0.9</v>
      </c>
      <c r="K123" s="82">
        <v>4.5999999999999996</v>
      </c>
      <c r="L123" s="83">
        <v>1.8</v>
      </c>
      <c r="M123" s="82">
        <v>0.7</v>
      </c>
      <c r="N123" s="82">
        <v>0.8</v>
      </c>
      <c r="O123" s="82">
        <v>3.9</v>
      </c>
      <c r="P123" s="83">
        <v>0.6</v>
      </c>
      <c r="Q123" s="82">
        <v>0.4</v>
      </c>
      <c r="R123" s="82">
        <v>0.2</v>
      </c>
      <c r="S123" s="82">
        <v>2</v>
      </c>
    </row>
    <row r="124" spans="1:19" ht="16" customHeight="1" thickBot="1" x14ac:dyDescent="0.4">
      <c r="A124" s="49">
        <v>120</v>
      </c>
      <c r="B124" s="81" t="s">
        <v>325</v>
      </c>
      <c r="C124" s="82">
        <v>142</v>
      </c>
      <c r="D124" s="83">
        <v>4.3</v>
      </c>
      <c r="E124" s="82">
        <v>1.2</v>
      </c>
      <c r="F124" s="82">
        <v>2.5</v>
      </c>
      <c r="G124" s="82">
        <v>7.4</v>
      </c>
      <c r="H124" s="83">
        <v>4.9000000000000004</v>
      </c>
      <c r="I124" s="82">
        <v>1</v>
      </c>
      <c r="J124" s="82">
        <v>3.3</v>
      </c>
      <c r="K124" s="82">
        <v>7.4</v>
      </c>
      <c r="L124" s="83">
        <v>2.6</v>
      </c>
      <c r="M124" s="82">
        <v>0.7</v>
      </c>
      <c r="N124" s="82">
        <v>1.5</v>
      </c>
      <c r="O124" s="82">
        <v>4.4000000000000004</v>
      </c>
      <c r="P124" s="83">
        <v>1.6</v>
      </c>
      <c r="Q124" s="82">
        <v>0.6</v>
      </c>
      <c r="R124" s="82">
        <v>0.8</v>
      </c>
      <c r="S124" s="82">
        <v>3.3</v>
      </c>
    </row>
    <row r="125" spans="1:19" ht="16" customHeight="1" thickBot="1" x14ac:dyDescent="0.4">
      <c r="A125" s="49">
        <v>121</v>
      </c>
      <c r="B125" s="81" t="s">
        <v>326</v>
      </c>
      <c r="C125" s="82">
        <v>1</v>
      </c>
      <c r="D125" s="83">
        <v>0</v>
      </c>
      <c r="E125" s="82">
        <v>0</v>
      </c>
      <c r="F125" s="50">
        <v>0</v>
      </c>
      <c r="G125" s="50">
        <v>0</v>
      </c>
      <c r="H125" s="83">
        <v>0</v>
      </c>
      <c r="I125" s="82">
        <v>0</v>
      </c>
      <c r="J125" s="82">
        <v>0</v>
      </c>
      <c r="K125" s="82">
        <v>0.2</v>
      </c>
      <c r="L125" s="83">
        <v>0</v>
      </c>
      <c r="M125" s="82">
        <v>0</v>
      </c>
      <c r="N125" s="50">
        <v>0</v>
      </c>
      <c r="O125" s="50">
        <v>0</v>
      </c>
      <c r="P125" s="83">
        <v>0</v>
      </c>
      <c r="Q125" s="82">
        <v>0</v>
      </c>
      <c r="R125" s="50">
        <v>0</v>
      </c>
      <c r="S125" s="50">
        <v>0</v>
      </c>
    </row>
    <row r="126" spans="1:19" ht="16" customHeight="1" thickBot="1" x14ac:dyDescent="0.4">
      <c r="A126" s="49">
        <v>122</v>
      </c>
      <c r="B126" s="81" t="s">
        <v>327</v>
      </c>
      <c r="C126" s="82">
        <v>10</v>
      </c>
      <c r="D126" s="83">
        <v>0</v>
      </c>
      <c r="E126" s="82">
        <v>0</v>
      </c>
      <c r="F126" s="82">
        <v>0</v>
      </c>
      <c r="G126" s="82">
        <v>0.2</v>
      </c>
      <c r="H126" s="83">
        <v>0.1</v>
      </c>
      <c r="I126" s="82">
        <v>0.1</v>
      </c>
      <c r="J126" s="82">
        <v>0</v>
      </c>
      <c r="K126" s="82">
        <v>0.3</v>
      </c>
      <c r="L126" s="83">
        <v>0.1</v>
      </c>
      <c r="M126" s="82">
        <v>0.1</v>
      </c>
      <c r="N126" s="82">
        <v>0</v>
      </c>
      <c r="O126" s="82">
        <v>0.4</v>
      </c>
      <c r="P126" s="83">
        <v>0.8</v>
      </c>
      <c r="Q126" s="82">
        <v>0.6</v>
      </c>
      <c r="R126" s="82">
        <v>0.2</v>
      </c>
      <c r="S126" s="82">
        <v>3.2</v>
      </c>
    </row>
    <row r="127" spans="1:19" ht="16" customHeight="1" thickBot="1" x14ac:dyDescent="0.4">
      <c r="A127" s="49">
        <v>123</v>
      </c>
      <c r="B127" s="81" t="s">
        <v>328</v>
      </c>
      <c r="C127" s="82">
        <v>9</v>
      </c>
      <c r="D127" s="83">
        <v>0.1</v>
      </c>
      <c r="E127" s="82">
        <v>0.1</v>
      </c>
      <c r="F127" s="82">
        <v>0</v>
      </c>
      <c r="G127" s="82">
        <v>0.7</v>
      </c>
      <c r="H127" s="83">
        <v>0.3</v>
      </c>
      <c r="I127" s="82">
        <v>0.3</v>
      </c>
      <c r="J127" s="82">
        <v>0</v>
      </c>
      <c r="K127" s="82">
        <v>2</v>
      </c>
      <c r="L127" s="83">
        <v>0.1</v>
      </c>
      <c r="M127" s="82">
        <v>0.1</v>
      </c>
      <c r="N127" s="82">
        <v>0</v>
      </c>
      <c r="O127" s="82">
        <v>0.4</v>
      </c>
      <c r="P127" s="83">
        <v>0.2</v>
      </c>
      <c r="Q127" s="82">
        <v>0.2</v>
      </c>
      <c r="R127" s="82">
        <v>0.1</v>
      </c>
      <c r="S127" s="82">
        <v>0.9</v>
      </c>
    </row>
    <row r="128" spans="1:19" ht="16" customHeight="1" thickBot="1" x14ac:dyDescent="0.4">
      <c r="A128" s="49">
        <v>124</v>
      </c>
      <c r="B128" s="81" t="s">
        <v>329</v>
      </c>
      <c r="C128" s="82">
        <v>26</v>
      </c>
      <c r="D128" s="83">
        <v>0.7</v>
      </c>
      <c r="E128" s="82">
        <v>0.3</v>
      </c>
      <c r="F128" s="82">
        <v>0.3</v>
      </c>
      <c r="G128" s="82">
        <v>1.7</v>
      </c>
      <c r="H128" s="83">
        <v>0.4</v>
      </c>
      <c r="I128" s="82">
        <v>0.2</v>
      </c>
      <c r="J128" s="82">
        <v>0.1</v>
      </c>
      <c r="K128" s="82">
        <v>1</v>
      </c>
      <c r="L128" s="83">
        <v>0.4</v>
      </c>
      <c r="M128" s="82">
        <v>0.2</v>
      </c>
      <c r="N128" s="82">
        <v>0.1</v>
      </c>
      <c r="O128" s="82">
        <v>0.9</v>
      </c>
      <c r="P128" s="83">
        <v>0.4</v>
      </c>
      <c r="Q128" s="82">
        <v>0.3</v>
      </c>
      <c r="R128" s="82">
        <v>0.1</v>
      </c>
      <c r="S128" s="82">
        <v>1.4</v>
      </c>
    </row>
    <row r="129" spans="1:19" ht="16" customHeight="1" thickBot="1" x14ac:dyDescent="0.4">
      <c r="A129" s="49">
        <v>125</v>
      </c>
      <c r="B129" s="81" t="s">
        <v>330</v>
      </c>
      <c r="C129" s="82">
        <v>20</v>
      </c>
      <c r="D129" s="83">
        <v>0.2</v>
      </c>
      <c r="E129" s="82">
        <v>0.1</v>
      </c>
      <c r="F129" s="82">
        <v>0.1</v>
      </c>
      <c r="G129" s="82">
        <v>0.6</v>
      </c>
      <c r="H129" s="83">
        <v>1</v>
      </c>
      <c r="I129" s="82">
        <v>0.4</v>
      </c>
      <c r="J129" s="82">
        <v>0.5</v>
      </c>
      <c r="K129" s="82">
        <v>2.2000000000000002</v>
      </c>
      <c r="L129" s="83">
        <v>0.4</v>
      </c>
      <c r="M129" s="82">
        <v>0.4</v>
      </c>
      <c r="N129" s="82">
        <v>0.1</v>
      </c>
      <c r="O129" s="82">
        <v>2.2000000000000002</v>
      </c>
      <c r="P129" s="83">
        <v>0.3</v>
      </c>
      <c r="Q129" s="82">
        <v>0.2</v>
      </c>
      <c r="R129" s="82">
        <v>0.1</v>
      </c>
      <c r="S129" s="82">
        <v>1.2</v>
      </c>
    </row>
    <row r="130" spans="1:19" ht="16" customHeight="1" thickBot="1" x14ac:dyDescent="0.4">
      <c r="A130" s="49">
        <v>126</v>
      </c>
      <c r="B130" s="81" t="s">
        <v>331</v>
      </c>
      <c r="C130" s="82">
        <v>20</v>
      </c>
      <c r="D130" s="83">
        <v>0.2</v>
      </c>
      <c r="E130" s="82">
        <v>0.1</v>
      </c>
      <c r="F130" s="82">
        <v>0.1</v>
      </c>
      <c r="G130" s="82">
        <v>0.5</v>
      </c>
      <c r="H130" s="83">
        <v>0.1</v>
      </c>
      <c r="I130" s="82">
        <v>0.1</v>
      </c>
      <c r="J130" s="82">
        <v>0</v>
      </c>
      <c r="K130" s="82">
        <v>0.3</v>
      </c>
      <c r="L130" s="83">
        <v>0.4</v>
      </c>
      <c r="M130" s="82">
        <v>0.2</v>
      </c>
      <c r="N130" s="82">
        <v>0.2</v>
      </c>
      <c r="O130" s="82">
        <v>1.1000000000000001</v>
      </c>
      <c r="P130" s="83">
        <v>0.4</v>
      </c>
      <c r="Q130" s="82">
        <v>0.2</v>
      </c>
      <c r="R130" s="82">
        <v>0.1</v>
      </c>
      <c r="S130" s="82">
        <v>1.2</v>
      </c>
    </row>
    <row r="131" spans="1:19" ht="16" customHeight="1" thickBot="1" x14ac:dyDescent="0.4">
      <c r="A131" s="49">
        <v>127</v>
      </c>
      <c r="B131" s="81" t="s">
        <v>332</v>
      </c>
      <c r="C131" s="82">
        <v>123</v>
      </c>
      <c r="D131" s="83">
        <v>2.2000000000000002</v>
      </c>
      <c r="E131" s="82">
        <v>0.5</v>
      </c>
      <c r="F131" s="82">
        <v>1.4</v>
      </c>
      <c r="G131" s="82">
        <v>3.4</v>
      </c>
      <c r="H131" s="83">
        <v>3.7</v>
      </c>
      <c r="I131" s="82">
        <v>0.9</v>
      </c>
      <c r="J131" s="82">
        <v>2.2999999999999998</v>
      </c>
      <c r="K131" s="82">
        <v>5.9</v>
      </c>
      <c r="L131" s="83">
        <v>1.8</v>
      </c>
      <c r="M131" s="82">
        <v>0.5</v>
      </c>
      <c r="N131" s="82">
        <v>1</v>
      </c>
      <c r="O131" s="82">
        <v>3.2</v>
      </c>
      <c r="P131" s="83">
        <v>1.2</v>
      </c>
      <c r="Q131" s="82">
        <v>0.5</v>
      </c>
      <c r="R131" s="82">
        <v>0.5</v>
      </c>
      <c r="S131" s="82">
        <v>2.6</v>
      </c>
    </row>
    <row r="132" spans="1:19" ht="16" customHeight="1" thickBot="1" x14ac:dyDescent="0.4">
      <c r="A132" s="49">
        <v>128</v>
      </c>
      <c r="B132" s="81" t="s">
        <v>333</v>
      </c>
      <c r="C132" s="50">
        <v>0</v>
      </c>
      <c r="D132" s="83">
        <v>0</v>
      </c>
      <c r="E132" s="50">
        <v>0</v>
      </c>
      <c r="F132" s="50">
        <v>0</v>
      </c>
      <c r="G132" s="50">
        <v>0</v>
      </c>
      <c r="H132" s="74">
        <v>0</v>
      </c>
      <c r="I132" s="50">
        <v>0</v>
      </c>
      <c r="J132" s="50">
        <v>0</v>
      </c>
      <c r="K132" s="50">
        <v>0</v>
      </c>
      <c r="L132" s="74">
        <v>0</v>
      </c>
      <c r="M132" s="50">
        <v>0</v>
      </c>
      <c r="N132" s="50">
        <v>0</v>
      </c>
      <c r="O132" s="50">
        <v>0</v>
      </c>
      <c r="P132" s="74">
        <v>0</v>
      </c>
      <c r="Q132" s="50">
        <v>0</v>
      </c>
      <c r="R132" s="50">
        <v>0</v>
      </c>
      <c r="S132" s="50">
        <v>0</v>
      </c>
    </row>
    <row r="133" spans="1:19" ht="16" customHeight="1" thickBot="1" x14ac:dyDescent="0.4">
      <c r="A133" s="49">
        <v>129</v>
      </c>
      <c r="B133" s="81" t="s">
        <v>334</v>
      </c>
      <c r="C133" s="50">
        <v>0</v>
      </c>
      <c r="D133" s="83">
        <v>0</v>
      </c>
      <c r="E133" s="50">
        <v>0</v>
      </c>
      <c r="F133" s="50">
        <v>0</v>
      </c>
      <c r="G133" s="50">
        <v>0</v>
      </c>
      <c r="H133" s="74">
        <v>0</v>
      </c>
      <c r="I133" s="50">
        <v>0</v>
      </c>
      <c r="J133" s="50">
        <v>0</v>
      </c>
      <c r="K133" s="50">
        <v>0</v>
      </c>
      <c r="L133" s="74">
        <v>0</v>
      </c>
      <c r="M133" s="50">
        <v>0</v>
      </c>
      <c r="N133" s="50">
        <v>0</v>
      </c>
      <c r="O133" s="50">
        <v>0</v>
      </c>
      <c r="P133" s="74">
        <v>0</v>
      </c>
      <c r="Q133" s="50">
        <v>0</v>
      </c>
      <c r="R133" s="50">
        <v>0</v>
      </c>
      <c r="S133" s="50">
        <v>0</v>
      </c>
    </row>
    <row r="134" spans="1:19" ht="16" customHeight="1" thickBot="1" x14ac:dyDescent="0.4">
      <c r="A134" s="49">
        <v>130</v>
      </c>
      <c r="B134" s="81" t="s">
        <v>335</v>
      </c>
      <c r="C134" s="82">
        <v>1</v>
      </c>
      <c r="D134" s="83">
        <v>0</v>
      </c>
      <c r="E134" s="82">
        <v>0</v>
      </c>
      <c r="F134" s="50">
        <v>0</v>
      </c>
      <c r="G134" s="50">
        <v>0</v>
      </c>
      <c r="H134" s="83">
        <v>0</v>
      </c>
      <c r="I134" s="82">
        <v>0</v>
      </c>
      <c r="J134" s="50">
        <v>0</v>
      </c>
      <c r="K134" s="50">
        <v>0</v>
      </c>
      <c r="L134" s="83">
        <v>0.1</v>
      </c>
      <c r="M134" s="82">
        <v>0.1</v>
      </c>
      <c r="N134" s="82">
        <v>0</v>
      </c>
      <c r="O134" s="82">
        <v>0.5</v>
      </c>
      <c r="P134" s="83">
        <v>0</v>
      </c>
      <c r="Q134" s="82">
        <v>0</v>
      </c>
      <c r="R134" s="50">
        <v>0</v>
      </c>
      <c r="S134" s="50">
        <v>0</v>
      </c>
    </row>
    <row r="135" spans="1:19" ht="16" customHeight="1" thickBot="1" x14ac:dyDescent="0.4">
      <c r="A135" s="49">
        <v>131</v>
      </c>
      <c r="B135" s="81" t="s">
        <v>336</v>
      </c>
      <c r="C135" s="82">
        <v>55</v>
      </c>
      <c r="D135" s="83">
        <v>0.5</v>
      </c>
      <c r="E135" s="82">
        <v>0.1</v>
      </c>
      <c r="F135" s="82">
        <v>0.3</v>
      </c>
      <c r="G135" s="82">
        <v>0.9</v>
      </c>
      <c r="H135" s="83">
        <v>0.8</v>
      </c>
      <c r="I135" s="82">
        <v>0.4</v>
      </c>
      <c r="J135" s="82">
        <v>0.3</v>
      </c>
      <c r="K135" s="82">
        <v>2.1</v>
      </c>
      <c r="L135" s="83">
        <v>1.2</v>
      </c>
      <c r="M135" s="82">
        <v>0.3</v>
      </c>
      <c r="N135" s="82">
        <v>0.7</v>
      </c>
      <c r="O135" s="82">
        <v>2</v>
      </c>
      <c r="P135" s="83">
        <v>1.3</v>
      </c>
      <c r="Q135" s="82">
        <v>0.5</v>
      </c>
      <c r="R135" s="82">
        <v>0.6</v>
      </c>
      <c r="S135" s="82">
        <v>2.9</v>
      </c>
    </row>
    <row r="136" spans="1:19" ht="16" customHeight="1" thickBot="1" x14ac:dyDescent="0.4">
      <c r="A136" s="49">
        <v>132</v>
      </c>
      <c r="B136" s="81" t="s">
        <v>337</v>
      </c>
      <c r="C136" s="82">
        <v>23</v>
      </c>
      <c r="D136" s="83">
        <v>0.2</v>
      </c>
      <c r="E136" s="82">
        <v>0.1</v>
      </c>
      <c r="F136" s="82">
        <v>0.1</v>
      </c>
      <c r="G136" s="82">
        <v>0.5</v>
      </c>
      <c r="H136" s="83">
        <v>0.2</v>
      </c>
      <c r="I136" s="82">
        <v>0.1</v>
      </c>
      <c r="J136" s="82">
        <v>0.1</v>
      </c>
      <c r="K136" s="82">
        <v>0.5</v>
      </c>
      <c r="L136" s="83">
        <v>0.3</v>
      </c>
      <c r="M136" s="82">
        <v>0.2</v>
      </c>
      <c r="N136" s="82">
        <v>0.1</v>
      </c>
      <c r="O136" s="82">
        <v>0.9</v>
      </c>
      <c r="P136" s="83">
        <v>0.5</v>
      </c>
      <c r="Q136" s="82">
        <v>0.2</v>
      </c>
      <c r="R136" s="82">
        <v>0.2</v>
      </c>
      <c r="S136" s="82">
        <v>1.3</v>
      </c>
    </row>
    <row r="137" spans="1:19" ht="16" customHeight="1" thickBot="1" x14ac:dyDescent="0.4">
      <c r="A137" s="49">
        <v>133</v>
      </c>
      <c r="B137" s="81" t="s">
        <v>338</v>
      </c>
      <c r="C137" s="82">
        <v>98</v>
      </c>
      <c r="D137" s="83">
        <v>1.3</v>
      </c>
      <c r="E137" s="82">
        <v>0.3</v>
      </c>
      <c r="F137" s="82">
        <v>0.8</v>
      </c>
      <c r="G137" s="82">
        <v>2.2000000000000002</v>
      </c>
      <c r="H137" s="83">
        <v>1.5</v>
      </c>
      <c r="I137" s="82">
        <v>0.4</v>
      </c>
      <c r="J137" s="82">
        <v>0.8</v>
      </c>
      <c r="K137" s="82">
        <v>2.6</v>
      </c>
      <c r="L137" s="83">
        <v>1.6</v>
      </c>
      <c r="M137" s="82">
        <v>0.4</v>
      </c>
      <c r="N137" s="82">
        <v>1</v>
      </c>
      <c r="O137" s="82">
        <v>2.6</v>
      </c>
      <c r="P137" s="83">
        <v>2.2999999999999998</v>
      </c>
      <c r="Q137" s="82">
        <v>1.1000000000000001</v>
      </c>
      <c r="R137" s="82">
        <v>1</v>
      </c>
      <c r="S137" s="82">
        <v>5.6</v>
      </c>
    </row>
    <row r="138" spans="1:19" ht="16" customHeight="1" thickBot="1" x14ac:dyDescent="0.4">
      <c r="A138" s="49">
        <v>134</v>
      </c>
      <c r="B138" s="81" t="s">
        <v>339</v>
      </c>
      <c r="C138" s="82">
        <v>155</v>
      </c>
      <c r="D138" s="83">
        <v>2.8</v>
      </c>
      <c r="E138" s="82">
        <v>0.6</v>
      </c>
      <c r="F138" s="82">
        <v>1.8</v>
      </c>
      <c r="G138" s="82">
        <v>4.4000000000000004</v>
      </c>
      <c r="H138" s="83">
        <v>2.8</v>
      </c>
      <c r="I138" s="82">
        <v>0.6</v>
      </c>
      <c r="J138" s="82">
        <v>1.8</v>
      </c>
      <c r="K138" s="82">
        <v>4.2</v>
      </c>
      <c r="L138" s="83">
        <v>1.6</v>
      </c>
      <c r="M138" s="82">
        <v>0.4</v>
      </c>
      <c r="N138" s="82">
        <v>1</v>
      </c>
      <c r="O138" s="82">
        <v>2.6</v>
      </c>
      <c r="P138" s="83">
        <v>2.2000000000000002</v>
      </c>
      <c r="Q138" s="82">
        <v>0.5</v>
      </c>
      <c r="R138" s="82">
        <v>1.4</v>
      </c>
      <c r="S138" s="82">
        <v>3.4</v>
      </c>
    </row>
    <row r="139" spans="1:19" ht="16" customHeight="1" thickBot="1" x14ac:dyDescent="0.4">
      <c r="A139" s="49">
        <v>135</v>
      </c>
      <c r="B139" s="81" t="s">
        <v>340</v>
      </c>
      <c r="C139" s="82">
        <v>20</v>
      </c>
      <c r="D139" s="83">
        <v>0.5</v>
      </c>
      <c r="E139" s="82">
        <v>0.3</v>
      </c>
      <c r="F139" s="82">
        <v>0.1</v>
      </c>
      <c r="G139" s="82">
        <v>1.9</v>
      </c>
      <c r="H139" s="83">
        <v>0.8</v>
      </c>
      <c r="I139" s="82">
        <v>0.6</v>
      </c>
      <c r="J139" s="82">
        <v>0.2</v>
      </c>
      <c r="K139" s="82">
        <v>3.1</v>
      </c>
      <c r="L139" s="83">
        <v>0.2</v>
      </c>
      <c r="M139" s="82">
        <v>0.2</v>
      </c>
      <c r="N139" s="82">
        <v>0.1</v>
      </c>
      <c r="O139" s="82">
        <v>0.9</v>
      </c>
      <c r="P139" s="83">
        <v>1.3</v>
      </c>
      <c r="Q139" s="82">
        <v>0.9</v>
      </c>
      <c r="R139" s="82">
        <v>0.3</v>
      </c>
      <c r="S139" s="82">
        <v>4.8</v>
      </c>
    </row>
    <row r="140" spans="1:19" ht="16" customHeight="1" thickBot="1" x14ac:dyDescent="0.4">
      <c r="A140" s="49">
        <v>136</v>
      </c>
      <c r="B140" s="81" t="s">
        <v>341</v>
      </c>
      <c r="C140" s="82">
        <v>65</v>
      </c>
      <c r="D140" s="83">
        <v>0.8</v>
      </c>
      <c r="E140" s="82">
        <v>0.6</v>
      </c>
      <c r="F140" s="82">
        <v>0.2</v>
      </c>
      <c r="G140" s="82">
        <v>3.5</v>
      </c>
      <c r="H140" s="83">
        <v>2</v>
      </c>
      <c r="I140" s="82">
        <v>0.8</v>
      </c>
      <c r="J140" s="82">
        <v>0.9</v>
      </c>
      <c r="K140" s="82">
        <v>4.5</v>
      </c>
      <c r="L140" s="83">
        <v>1.7</v>
      </c>
      <c r="M140" s="82">
        <v>0.5</v>
      </c>
      <c r="N140" s="82">
        <v>1</v>
      </c>
      <c r="O140" s="82">
        <v>3</v>
      </c>
      <c r="P140" s="83">
        <v>3.2</v>
      </c>
      <c r="Q140" s="82">
        <v>1</v>
      </c>
      <c r="R140" s="82">
        <v>1.7</v>
      </c>
      <c r="S140" s="82">
        <v>5.9</v>
      </c>
    </row>
    <row r="141" spans="1:19" ht="16" customHeight="1" thickBot="1" x14ac:dyDescent="0.4">
      <c r="A141" s="49">
        <v>137</v>
      </c>
      <c r="B141" s="81" t="s">
        <v>199</v>
      </c>
      <c r="C141" s="82">
        <v>423</v>
      </c>
      <c r="D141" s="83">
        <v>5</v>
      </c>
      <c r="E141" s="82">
        <v>0.8</v>
      </c>
      <c r="F141" s="82">
        <v>3.6</v>
      </c>
      <c r="G141" s="82">
        <v>6.8</v>
      </c>
      <c r="H141" s="83">
        <v>10.3</v>
      </c>
      <c r="I141" s="82">
        <v>1.5</v>
      </c>
      <c r="J141" s="82">
        <v>7.8</v>
      </c>
      <c r="K141" s="82">
        <v>13.5</v>
      </c>
      <c r="L141" s="83">
        <v>9.1999999999999993</v>
      </c>
      <c r="M141" s="82">
        <v>1.1000000000000001</v>
      </c>
      <c r="N141" s="82">
        <v>7.2</v>
      </c>
      <c r="O141" s="82">
        <v>11.6</v>
      </c>
      <c r="P141" s="83">
        <v>9.3000000000000007</v>
      </c>
      <c r="Q141" s="82">
        <v>1.3</v>
      </c>
      <c r="R141" s="82">
        <v>7</v>
      </c>
      <c r="S141" s="82">
        <v>12.3</v>
      </c>
    </row>
    <row r="142" spans="1:19" ht="16" customHeight="1" thickBot="1" x14ac:dyDescent="0.4">
      <c r="A142" s="49">
        <v>138</v>
      </c>
      <c r="B142" s="81" t="s">
        <v>342</v>
      </c>
      <c r="C142" s="82">
        <v>111</v>
      </c>
      <c r="D142" s="83">
        <v>2.4</v>
      </c>
      <c r="E142" s="82">
        <v>0.5</v>
      </c>
      <c r="F142" s="82">
        <v>1.6</v>
      </c>
      <c r="G142" s="82">
        <v>3.6</v>
      </c>
      <c r="H142" s="83">
        <v>3</v>
      </c>
      <c r="I142" s="82">
        <v>0.7</v>
      </c>
      <c r="J142" s="82">
        <v>1.9</v>
      </c>
      <c r="K142" s="82">
        <v>4.8</v>
      </c>
      <c r="L142" s="83">
        <v>1.7</v>
      </c>
      <c r="M142" s="82">
        <v>0.5</v>
      </c>
      <c r="N142" s="82">
        <v>0.9</v>
      </c>
      <c r="O142" s="82">
        <v>3.2</v>
      </c>
      <c r="P142" s="83">
        <v>1.2</v>
      </c>
      <c r="Q142" s="82">
        <v>0.5</v>
      </c>
      <c r="R142" s="82">
        <v>0.5</v>
      </c>
      <c r="S142" s="82">
        <v>2.9</v>
      </c>
    </row>
    <row r="143" spans="1:19" ht="16" customHeight="1" thickBot="1" x14ac:dyDescent="0.4">
      <c r="A143" s="49">
        <v>139</v>
      </c>
      <c r="B143" s="81" t="s">
        <v>343</v>
      </c>
      <c r="C143" s="82">
        <v>27</v>
      </c>
      <c r="D143" s="83">
        <v>0.3</v>
      </c>
      <c r="E143" s="82">
        <v>0.1</v>
      </c>
      <c r="F143" s="82">
        <v>0.1</v>
      </c>
      <c r="G143" s="82">
        <v>0.7</v>
      </c>
      <c r="H143" s="83">
        <v>0.5</v>
      </c>
      <c r="I143" s="82">
        <v>0.2</v>
      </c>
      <c r="J143" s="82">
        <v>0.2</v>
      </c>
      <c r="K143" s="82">
        <v>1</v>
      </c>
      <c r="L143" s="83">
        <v>0.9</v>
      </c>
      <c r="M143" s="82">
        <v>0.7</v>
      </c>
      <c r="N143" s="82">
        <v>0.2</v>
      </c>
      <c r="O143" s="82">
        <v>3.7</v>
      </c>
      <c r="P143" s="83">
        <v>0.2</v>
      </c>
      <c r="Q143" s="82">
        <v>0.1</v>
      </c>
      <c r="R143" s="82">
        <v>0.1</v>
      </c>
      <c r="S143" s="82">
        <v>0.8</v>
      </c>
    </row>
    <row r="144" spans="1:19" ht="16" customHeight="1" thickBot="1" x14ac:dyDescent="0.4">
      <c r="A144" s="49">
        <v>140</v>
      </c>
      <c r="B144" s="81" t="s">
        <v>344</v>
      </c>
      <c r="C144" s="82">
        <v>8</v>
      </c>
      <c r="D144" s="83">
        <v>0.1</v>
      </c>
      <c r="E144" s="82">
        <v>0</v>
      </c>
      <c r="F144" s="82">
        <v>0</v>
      </c>
      <c r="G144" s="82">
        <v>0.3</v>
      </c>
      <c r="H144" s="83">
        <v>0</v>
      </c>
      <c r="I144" s="82">
        <v>0</v>
      </c>
      <c r="J144" s="82">
        <v>0</v>
      </c>
      <c r="K144" s="82">
        <v>0.3</v>
      </c>
      <c r="L144" s="83">
        <v>0</v>
      </c>
      <c r="M144" s="82">
        <v>0</v>
      </c>
      <c r="N144" s="82">
        <v>0</v>
      </c>
      <c r="O144" s="82">
        <v>0.3</v>
      </c>
      <c r="P144" s="83">
        <v>0.2</v>
      </c>
      <c r="Q144" s="82">
        <v>0.1</v>
      </c>
      <c r="R144" s="82">
        <v>0.1</v>
      </c>
      <c r="S144" s="82">
        <v>0.7</v>
      </c>
    </row>
    <row r="145" spans="1:19" ht="16" customHeight="1" thickBot="1" x14ac:dyDescent="0.4">
      <c r="A145" s="49">
        <v>141</v>
      </c>
      <c r="B145" s="81" t="s">
        <v>345</v>
      </c>
      <c r="C145" s="82">
        <v>9</v>
      </c>
      <c r="D145" s="83">
        <v>0</v>
      </c>
      <c r="E145" s="82">
        <v>0</v>
      </c>
      <c r="F145" s="82">
        <v>0</v>
      </c>
      <c r="G145" s="82">
        <v>0.3</v>
      </c>
      <c r="H145" s="83">
        <v>0.1</v>
      </c>
      <c r="I145" s="82">
        <v>0.1</v>
      </c>
      <c r="J145" s="82">
        <v>0</v>
      </c>
      <c r="K145" s="82">
        <v>0.4</v>
      </c>
      <c r="L145" s="83">
        <v>0.7</v>
      </c>
      <c r="M145" s="82">
        <v>0.5</v>
      </c>
      <c r="N145" s="82">
        <v>0.1</v>
      </c>
      <c r="O145" s="82">
        <v>3</v>
      </c>
      <c r="P145" s="83">
        <v>0.2</v>
      </c>
      <c r="Q145" s="82">
        <v>0.1</v>
      </c>
      <c r="R145" s="82">
        <v>0.1</v>
      </c>
      <c r="S145" s="82">
        <v>0.8</v>
      </c>
    </row>
    <row r="146" spans="1:19" ht="16" customHeight="1" thickBot="1" x14ac:dyDescent="0.4">
      <c r="A146" s="49">
        <v>142</v>
      </c>
      <c r="B146" s="81" t="s">
        <v>346</v>
      </c>
      <c r="C146" s="82">
        <v>18</v>
      </c>
      <c r="D146" s="83">
        <v>0.1</v>
      </c>
      <c r="E146" s="82">
        <v>0.1</v>
      </c>
      <c r="F146" s="82">
        <v>0.1</v>
      </c>
      <c r="G146" s="82">
        <v>0.3</v>
      </c>
      <c r="H146" s="83">
        <v>0.4</v>
      </c>
      <c r="I146" s="82">
        <v>0.2</v>
      </c>
      <c r="J146" s="82">
        <v>0.1</v>
      </c>
      <c r="K146" s="82">
        <v>0.9</v>
      </c>
      <c r="L146" s="83">
        <v>0.3</v>
      </c>
      <c r="M146" s="82">
        <v>0.1</v>
      </c>
      <c r="N146" s="82">
        <v>0.1</v>
      </c>
      <c r="O146" s="82">
        <v>0.7</v>
      </c>
      <c r="P146" s="83">
        <v>0.3</v>
      </c>
      <c r="Q146" s="82">
        <v>0.2</v>
      </c>
      <c r="R146" s="82">
        <v>0.1</v>
      </c>
      <c r="S146" s="82">
        <v>1.3</v>
      </c>
    </row>
    <row r="147" spans="1:19" ht="16" customHeight="1" thickBot="1" x14ac:dyDescent="0.4">
      <c r="A147" s="49">
        <v>143</v>
      </c>
      <c r="B147" s="81" t="s">
        <v>347</v>
      </c>
      <c r="C147" s="82">
        <v>10</v>
      </c>
      <c r="D147" s="83">
        <v>0</v>
      </c>
      <c r="E147" s="82">
        <v>0</v>
      </c>
      <c r="F147" s="50">
        <v>0</v>
      </c>
      <c r="G147" s="50">
        <v>0</v>
      </c>
      <c r="H147" s="83">
        <v>0.1</v>
      </c>
      <c r="I147" s="82">
        <v>0</v>
      </c>
      <c r="J147" s="82">
        <v>0</v>
      </c>
      <c r="K147" s="82">
        <v>0.3</v>
      </c>
      <c r="L147" s="83">
        <v>0</v>
      </c>
      <c r="M147" s="82">
        <v>0</v>
      </c>
      <c r="N147" s="50">
        <v>0</v>
      </c>
      <c r="O147" s="50">
        <v>0</v>
      </c>
      <c r="P147" s="83">
        <v>0.3</v>
      </c>
      <c r="Q147" s="82">
        <v>0.1</v>
      </c>
      <c r="R147" s="82">
        <v>0.1</v>
      </c>
      <c r="S147" s="82">
        <v>0.6</v>
      </c>
    </row>
    <row r="148" spans="1:19" ht="16" customHeight="1" thickBot="1" x14ac:dyDescent="0.4">
      <c r="A148" s="49">
        <v>144</v>
      </c>
      <c r="B148" s="81" t="s">
        <v>348</v>
      </c>
      <c r="C148" s="82">
        <v>2</v>
      </c>
      <c r="D148" s="83">
        <v>0</v>
      </c>
      <c r="E148" s="82">
        <v>0</v>
      </c>
      <c r="F148" s="50">
        <v>0</v>
      </c>
      <c r="G148" s="50">
        <v>0</v>
      </c>
      <c r="H148" s="83">
        <v>0.1</v>
      </c>
      <c r="I148" s="82">
        <v>0.1</v>
      </c>
      <c r="J148" s="82">
        <v>0</v>
      </c>
      <c r="K148" s="82">
        <v>0.5</v>
      </c>
      <c r="L148" s="83">
        <v>0</v>
      </c>
      <c r="M148" s="82">
        <v>0</v>
      </c>
      <c r="N148" s="50">
        <v>0</v>
      </c>
      <c r="O148" s="50">
        <v>0</v>
      </c>
      <c r="P148" s="83">
        <v>0.1</v>
      </c>
      <c r="Q148" s="82">
        <v>0.1</v>
      </c>
      <c r="R148" s="82">
        <v>0</v>
      </c>
      <c r="S148" s="82">
        <v>0.7</v>
      </c>
    </row>
    <row r="149" spans="1:19" ht="16" customHeight="1" thickBot="1" x14ac:dyDescent="0.4">
      <c r="A149" s="49">
        <v>145</v>
      </c>
      <c r="B149" s="81" t="s">
        <v>349</v>
      </c>
      <c r="C149" s="82">
        <v>5</v>
      </c>
      <c r="D149" s="83">
        <v>0</v>
      </c>
      <c r="E149" s="82">
        <v>0</v>
      </c>
      <c r="F149" s="82">
        <v>0</v>
      </c>
      <c r="G149" s="82">
        <v>0.3</v>
      </c>
      <c r="H149" s="83">
        <v>0</v>
      </c>
      <c r="I149" s="82">
        <v>0</v>
      </c>
      <c r="J149" s="82">
        <v>0</v>
      </c>
      <c r="K149" s="82">
        <v>0.2</v>
      </c>
      <c r="L149" s="83">
        <v>0</v>
      </c>
      <c r="M149" s="82">
        <v>0</v>
      </c>
      <c r="N149" s="50">
        <v>0</v>
      </c>
      <c r="O149" s="50">
        <v>0</v>
      </c>
      <c r="P149" s="83">
        <v>0.4</v>
      </c>
      <c r="Q149" s="82">
        <v>0.3</v>
      </c>
      <c r="R149" s="82">
        <v>0.1</v>
      </c>
      <c r="S149" s="82">
        <v>1.5</v>
      </c>
    </row>
    <row r="150" spans="1:19" ht="16" customHeight="1" thickBot="1" x14ac:dyDescent="0.4">
      <c r="A150" s="49">
        <v>146</v>
      </c>
      <c r="B150" s="81" t="s">
        <v>350</v>
      </c>
      <c r="C150" s="82">
        <v>3</v>
      </c>
      <c r="D150" s="83">
        <v>0.1</v>
      </c>
      <c r="E150" s="82">
        <v>0.1</v>
      </c>
      <c r="F150" s="82">
        <v>0</v>
      </c>
      <c r="G150" s="82">
        <v>0.5</v>
      </c>
      <c r="H150" s="83">
        <v>0</v>
      </c>
      <c r="I150" s="82">
        <v>0</v>
      </c>
      <c r="J150" s="50">
        <v>0</v>
      </c>
      <c r="K150" s="50">
        <v>0</v>
      </c>
      <c r="L150" s="83">
        <v>0.1</v>
      </c>
      <c r="M150" s="82">
        <v>0.1</v>
      </c>
      <c r="N150" s="82">
        <v>0</v>
      </c>
      <c r="O150" s="82">
        <v>0.5</v>
      </c>
      <c r="P150" s="83">
        <v>0</v>
      </c>
      <c r="Q150" s="82">
        <v>0</v>
      </c>
      <c r="R150" s="50">
        <v>0</v>
      </c>
      <c r="S150" s="50">
        <v>0</v>
      </c>
    </row>
    <row r="151" spans="1:19" ht="16" customHeight="1" thickBot="1" x14ac:dyDescent="0.4">
      <c r="A151" s="49">
        <v>147</v>
      </c>
      <c r="B151" s="81" t="s">
        <v>351</v>
      </c>
      <c r="C151" s="82">
        <v>1</v>
      </c>
      <c r="D151" s="83">
        <v>0</v>
      </c>
      <c r="E151" s="82">
        <v>0</v>
      </c>
      <c r="F151" s="82">
        <v>0</v>
      </c>
      <c r="G151" s="82">
        <v>0.2</v>
      </c>
      <c r="H151" s="83">
        <v>0</v>
      </c>
      <c r="I151" s="82">
        <v>0</v>
      </c>
      <c r="J151" s="50">
        <v>0</v>
      </c>
      <c r="K151" s="50">
        <v>0</v>
      </c>
      <c r="L151" s="83">
        <v>0</v>
      </c>
      <c r="M151" s="82">
        <v>0</v>
      </c>
      <c r="N151" s="50">
        <v>0</v>
      </c>
      <c r="O151" s="50">
        <v>0</v>
      </c>
      <c r="P151" s="83">
        <v>0</v>
      </c>
      <c r="Q151" s="82">
        <v>0</v>
      </c>
      <c r="R151" s="50">
        <v>0</v>
      </c>
      <c r="S151" s="50">
        <v>0</v>
      </c>
    </row>
    <row r="152" spans="1:19" ht="16" customHeight="1" thickBot="1" x14ac:dyDescent="0.4">
      <c r="A152" s="49">
        <v>148</v>
      </c>
      <c r="B152" s="81" t="s">
        <v>352</v>
      </c>
      <c r="C152" s="82">
        <v>5</v>
      </c>
      <c r="D152" s="83">
        <v>0.2</v>
      </c>
      <c r="E152" s="82">
        <v>0.2</v>
      </c>
      <c r="F152" s="82">
        <v>0</v>
      </c>
      <c r="G152" s="82">
        <v>1.1000000000000001</v>
      </c>
      <c r="H152" s="83">
        <v>0.1</v>
      </c>
      <c r="I152" s="82">
        <v>0.1</v>
      </c>
      <c r="J152" s="82">
        <v>0</v>
      </c>
      <c r="K152" s="82">
        <v>0.4</v>
      </c>
      <c r="L152" s="83">
        <v>0</v>
      </c>
      <c r="M152" s="82">
        <v>0</v>
      </c>
      <c r="N152" s="50">
        <v>0</v>
      </c>
      <c r="O152" s="50">
        <v>0</v>
      </c>
      <c r="P152" s="83">
        <v>0.1</v>
      </c>
      <c r="Q152" s="82">
        <v>0</v>
      </c>
      <c r="R152" s="82">
        <v>0</v>
      </c>
      <c r="S152" s="82">
        <v>0.2</v>
      </c>
    </row>
    <row r="153" spans="1:19" ht="16" customHeight="1" thickBot="1" x14ac:dyDescent="0.4">
      <c r="A153" s="49">
        <v>149</v>
      </c>
      <c r="B153" s="81" t="s">
        <v>353</v>
      </c>
      <c r="C153" s="82">
        <v>45</v>
      </c>
      <c r="D153" s="83">
        <v>0.6</v>
      </c>
      <c r="E153" s="82">
        <v>0.2</v>
      </c>
      <c r="F153" s="82">
        <v>0.3</v>
      </c>
      <c r="G153" s="82">
        <v>1.1000000000000001</v>
      </c>
      <c r="H153" s="83">
        <v>0.5</v>
      </c>
      <c r="I153" s="82">
        <v>0.2</v>
      </c>
      <c r="J153" s="82">
        <v>0.2</v>
      </c>
      <c r="K153" s="82">
        <v>1</v>
      </c>
      <c r="L153" s="83">
        <v>0.8</v>
      </c>
      <c r="M153" s="82">
        <v>0.3</v>
      </c>
      <c r="N153" s="82">
        <v>0.4</v>
      </c>
      <c r="O153" s="82">
        <v>1.6</v>
      </c>
      <c r="P153" s="83">
        <v>1.1000000000000001</v>
      </c>
      <c r="Q153" s="82">
        <v>0.5</v>
      </c>
      <c r="R153" s="82">
        <v>0.5</v>
      </c>
      <c r="S153" s="82">
        <v>2.8</v>
      </c>
    </row>
    <row r="154" spans="1:19" ht="16" customHeight="1" thickBot="1" x14ac:dyDescent="0.4">
      <c r="A154" s="49">
        <v>150</v>
      </c>
      <c r="B154" s="81" t="s">
        <v>354</v>
      </c>
      <c r="C154" s="82">
        <v>81</v>
      </c>
      <c r="D154" s="83">
        <v>1.5</v>
      </c>
      <c r="E154" s="82">
        <v>0.4</v>
      </c>
      <c r="F154" s="82">
        <v>0.9</v>
      </c>
      <c r="G154" s="82">
        <v>2.4</v>
      </c>
      <c r="H154" s="83">
        <v>1.9</v>
      </c>
      <c r="I154" s="82">
        <v>0.5</v>
      </c>
      <c r="J154" s="82">
        <v>1.2</v>
      </c>
      <c r="K154" s="82">
        <v>3</v>
      </c>
      <c r="L154" s="83">
        <v>1</v>
      </c>
      <c r="M154" s="82">
        <v>0.3</v>
      </c>
      <c r="N154" s="82">
        <v>0.5</v>
      </c>
      <c r="O154" s="82">
        <v>1.7</v>
      </c>
      <c r="P154" s="83">
        <v>1.1000000000000001</v>
      </c>
      <c r="Q154" s="82">
        <v>0.5</v>
      </c>
      <c r="R154" s="82">
        <v>0.4</v>
      </c>
      <c r="S154" s="82">
        <v>2.8</v>
      </c>
    </row>
    <row r="155" spans="1:19" ht="16" customHeight="1" thickBot="1" x14ac:dyDescent="0.4">
      <c r="A155" s="49">
        <v>151</v>
      </c>
      <c r="B155" s="81" t="s">
        <v>355</v>
      </c>
      <c r="C155" s="82">
        <v>137</v>
      </c>
      <c r="D155" s="83">
        <v>3.3</v>
      </c>
      <c r="E155" s="82">
        <v>0.8</v>
      </c>
      <c r="F155" s="82">
        <v>2</v>
      </c>
      <c r="G155" s="82">
        <v>5.4</v>
      </c>
      <c r="H155" s="83">
        <v>3.1</v>
      </c>
      <c r="I155" s="82">
        <v>0.9</v>
      </c>
      <c r="J155" s="82">
        <v>1.8</v>
      </c>
      <c r="K155" s="82">
        <v>5.4</v>
      </c>
      <c r="L155" s="83">
        <v>2.4</v>
      </c>
      <c r="M155" s="82">
        <v>0.6</v>
      </c>
      <c r="N155" s="82">
        <v>1.5</v>
      </c>
      <c r="O155" s="82">
        <v>3.8</v>
      </c>
      <c r="P155" s="83">
        <v>1.2</v>
      </c>
      <c r="Q155" s="82">
        <v>0.4</v>
      </c>
      <c r="R155" s="82">
        <v>0.7</v>
      </c>
      <c r="S155" s="82">
        <v>2.2999999999999998</v>
      </c>
    </row>
    <row r="156" spans="1:19" ht="16" customHeight="1" thickBot="1" x14ac:dyDescent="0.4">
      <c r="A156" s="49">
        <v>152</v>
      </c>
      <c r="B156" s="81" t="s">
        <v>356</v>
      </c>
      <c r="C156" s="82">
        <v>180</v>
      </c>
      <c r="D156" s="83">
        <v>4.0999999999999996</v>
      </c>
      <c r="E156" s="82">
        <v>0.8</v>
      </c>
      <c r="F156" s="82">
        <v>2.7</v>
      </c>
      <c r="G156" s="82">
        <v>6.1</v>
      </c>
      <c r="H156" s="83">
        <v>6</v>
      </c>
      <c r="I156" s="82">
        <v>1</v>
      </c>
      <c r="J156" s="82">
        <v>4.3</v>
      </c>
      <c r="K156" s="82">
        <v>8.3000000000000007</v>
      </c>
      <c r="L156" s="83">
        <v>1.7</v>
      </c>
      <c r="M156" s="82">
        <v>0.4</v>
      </c>
      <c r="N156" s="82">
        <v>1</v>
      </c>
      <c r="O156" s="82">
        <v>2.8</v>
      </c>
      <c r="P156" s="83">
        <v>1.3</v>
      </c>
      <c r="Q156" s="82">
        <v>0.6</v>
      </c>
      <c r="R156" s="82">
        <v>0.5</v>
      </c>
      <c r="S156" s="82">
        <v>3</v>
      </c>
    </row>
    <row r="157" spans="1:19" ht="16" customHeight="1" thickBot="1" x14ac:dyDescent="0.4">
      <c r="A157" s="49">
        <v>153</v>
      </c>
      <c r="B157" s="81" t="s">
        <v>357</v>
      </c>
      <c r="C157" s="82">
        <v>29</v>
      </c>
      <c r="D157" s="83">
        <v>0</v>
      </c>
      <c r="E157" s="82">
        <v>0</v>
      </c>
      <c r="F157" s="50">
        <v>0</v>
      </c>
      <c r="G157" s="50">
        <v>0</v>
      </c>
      <c r="H157" s="83">
        <v>0.1</v>
      </c>
      <c r="I157" s="82">
        <v>0.1</v>
      </c>
      <c r="J157" s="82">
        <v>0</v>
      </c>
      <c r="K157" s="82">
        <v>1</v>
      </c>
      <c r="L157" s="83">
        <v>0.9</v>
      </c>
      <c r="M157" s="82">
        <v>0.4</v>
      </c>
      <c r="N157" s="82">
        <v>0.4</v>
      </c>
      <c r="O157" s="82">
        <v>2</v>
      </c>
      <c r="P157" s="83">
        <v>1.3</v>
      </c>
      <c r="Q157" s="82">
        <v>0.5</v>
      </c>
      <c r="R157" s="82">
        <v>0.6</v>
      </c>
      <c r="S157" s="82">
        <v>2.8</v>
      </c>
    </row>
    <row r="158" spans="1:19" ht="16" customHeight="1" thickBot="1" x14ac:dyDescent="0.4">
      <c r="A158" s="49">
        <v>154</v>
      </c>
      <c r="B158" s="81" t="s">
        <v>201</v>
      </c>
      <c r="C158" s="82">
        <v>401</v>
      </c>
      <c r="D158" s="83">
        <v>5.3</v>
      </c>
      <c r="E158" s="82">
        <v>0.8</v>
      </c>
      <c r="F158" s="82">
        <v>3.9</v>
      </c>
      <c r="G158" s="82">
        <v>7.2</v>
      </c>
      <c r="H158" s="83">
        <v>9.6999999999999993</v>
      </c>
      <c r="I158" s="82">
        <v>1.3</v>
      </c>
      <c r="J158" s="82">
        <v>7.5</v>
      </c>
      <c r="K158" s="82">
        <v>12.4</v>
      </c>
      <c r="L158" s="83">
        <v>10.199999999999999</v>
      </c>
      <c r="M158" s="82">
        <v>1.7</v>
      </c>
      <c r="N158" s="82">
        <v>7.4</v>
      </c>
      <c r="O158" s="82">
        <v>13.9</v>
      </c>
      <c r="P158" s="83">
        <v>6.4</v>
      </c>
      <c r="Q158" s="82">
        <v>1.1000000000000001</v>
      </c>
      <c r="R158" s="82">
        <v>4.5999999999999996</v>
      </c>
      <c r="S158" s="82">
        <v>8.9</v>
      </c>
    </row>
    <row r="159" spans="1:19" ht="16" customHeight="1" thickBot="1" x14ac:dyDescent="0.4">
      <c r="A159" s="49">
        <v>155</v>
      </c>
      <c r="B159" s="81" t="s">
        <v>358</v>
      </c>
      <c r="C159" s="82">
        <v>167</v>
      </c>
      <c r="D159" s="83">
        <v>1.9</v>
      </c>
      <c r="E159" s="82">
        <v>0.6</v>
      </c>
      <c r="F159" s="82">
        <v>1</v>
      </c>
      <c r="G159" s="82">
        <v>3.5</v>
      </c>
      <c r="H159" s="83">
        <v>2.5</v>
      </c>
      <c r="I159" s="82">
        <v>0.5</v>
      </c>
      <c r="J159" s="82">
        <v>1.7</v>
      </c>
      <c r="K159" s="82">
        <v>3.6</v>
      </c>
      <c r="L159" s="83">
        <v>3.4</v>
      </c>
      <c r="M159" s="82">
        <v>0.8</v>
      </c>
      <c r="N159" s="82">
        <v>2.1</v>
      </c>
      <c r="O159" s="82">
        <v>5.3</v>
      </c>
      <c r="P159" s="83">
        <v>5.0999999999999996</v>
      </c>
      <c r="Q159" s="82">
        <v>1.1000000000000001</v>
      </c>
      <c r="R159" s="82">
        <v>3.3</v>
      </c>
      <c r="S159" s="82">
        <v>7.8</v>
      </c>
    </row>
    <row r="160" spans="1:19" ht="16" customHeight="1" thickBot="1" x14ac:dyDescent="0.4">
      <c r="A160" s="49">
        <v>156</v>
      </c>
      <c r="B160" s="81" t="s">
        <v>359</v>
      </c>
      <c r="C160" s="82">
        <v>212</v>
      </c>
      <c r="D160" s="83">
        <v>2.2999999999999998</v>
      </c>
      <c r="E160" s="82">
        <v>0.5</v>
      </c>
      <c r="F160" s="82">
        <v>1.5</v>
      </c>
      <c r="G160" s="82">
        <v>3.4</v>
      </c>
      <c r="H160" s="83">
        <v>3.3</v>
      </c>
      <c r="I160" s="82">
        <v>0.7</v>
      </c>
      <c r="J160" s="82">
        <v>2.2000000000000002</v>
      </c>
      <c r="K160" s="82">
        <v>5</v>
      </c>
      <c r="L160" s="83">
        <v>5.0999999999999996</v>
      </c>
      <c r="M160" s="82">
        <v>1</v>
      </c>
      <c r="N160" s="82">
        <v>3.4</v>
      </c>
      <c r="O160" s="82">
        <v>7.5</v>
      </c>
      <c r="P160" s="83">
        <v>4.0999999999999996</v>
      </c>
      <c r="Q160" s="82">
        <v>0.7</v>
      </c>
      <c r="R160" s="82">
        <v>2.8</v>
      </c>
      <c r="S160" s="82">
        <v>5.8</v>
      </c>
    </row>
    <row r="161" spans="1:19" ht="16" customHeight="1" thickBot="1" x14ac:dyDescent="0.4">
      <c r="A161" s="49">
        <v>157</v>
      </c>
      <c r="B161" s="81" t="s">
        <v>197</v>
      </c>
      <c r="C161" s="82">
        <v>501</v>
      </c>
      <c r="D161" s="83">
        <v>5.3</v>
      </c>
      <c r="E161" s="82">
        <v>0.7</v>
      </c>
      <c r="F161" s="82">
        <v>4.0999999999999996</v>
      </c>
      <c r="G161" s="82">
        <v>6.8</v>
      </c>
      <c r="H161" s="83">
        <v>9.9</v>
      </c>
      <c r="I161" s="82">
        <v>1.4</v>
      </c>
      <c r="J161" s="82">
        <v>7.5</v>
      </c>
      <c r="K161" s="82">
        <v>13.1</v>
      </c>
      <c r="L161" s="83">
        <v>12.3</v>
      </c>
      <c r="M161" s="82">
        <v>1.8</v>
      </c>
      <c r="N161" s="82">
        <v>9.1</v>
      </c>
      <c r="O161" s="82">
        <v>16.399999999999999</v>
      </c>
      <c r="P161" s="83">
        <v>12.8</v>
      </c>
      <c r="Q161" s="82">
        <v>1.4</v>
      </c>
      <c r="R161" s="82">
        <v>10.199999999999999</v>
      </c>
      <c r="S161" s="82">
        <v>15.8</v>
      </c>
    </row>
    <row r="162" spans="1:19" ht="16" customHeight="1" thickBot="1" x14ac:dyDescent="0.4">
      <c r="A162" s="49">
        <v>158</v>
      </c>
      <c r="B162" s="81" t="s">
        <v>360</v>
      </c>
      <c r="C162" s="82">
        <v>226</v>
      </c>
      <c r="D162" s="83">
        <v>4.2</v>
      </c>
      <c r="E162" s="82">
        <v>0.8</v>
      </c>
      <c r="F162" s="82">
        <v>2.9</v>
      </c>
      <c r="G162" s="82">
        <v>6.1</v>
      </c>
      <c r="H162" s="83">
        <v>3.3</v>
      </c>
      <c r="I162" s="82">
        <v>0.6</v>
      </c>
      <c r="J162" s="82">
        <v>2.2999999999999998</v>
      </c>
      <c r="K162" s="82">
        <v>4.7</v>
      </c>
      <c r="L162" s="83">
        <v>3.3</v>
      </c>
      <c r="M162" s="82">
        <v>0.7</v>
      </c>
      <c r="N162" s="82">
        <v>2.2000000000000002</v>
      </c>
      <c r="O162" s="82">
        <v>5</v>
      </c>
      <c r="P162" s="83">
        <v>4.0999999999999996</v>
      </c>
      <c r="Q162" s="82">
        <v>0.9</v>
      </c>
      <c r="R162" s="82">
        <v>2.6</v>
      </c>
      <c r="S162" s="82">
        <v>6.3</v>
      </c>
    </row>
    <row r="163" spans="1:19" ht="16" customHeight="1" thickBot="1" x14ac:dyDescent="0.4">
      <c r="A163" s="49">
        <v>159</v>
      </c>
      <c r="B163" s="81" t="s">
        <v>361</v>
      </c>
      <c r="C163" s="82">
        <v>33</v>
      </c>
      <c r="D163" s="83">
        <v>0.3</v>
      </c>
      <c r="E163" s="82">
        <v>0.1</v>
      </c>
      <c r="F163" s="82">
        <v>0.1</v>
      </c>
      <c r="G163" s="82">
        <v>0.6</v>
      </c>
      <c r="H163" s="83">
        <v>0.3</v>
      </c>
      <c r="I163" s="82">
        <v>0.2</v>
      </c>
      <c r="J163" s="82">
        <v>0.1</v>
      </c>
      <c r="K163" s="82">
        <v>0.9</v>
      </c>
      <c r="L163" s="83">
        <v>0.6</v>
      </c>
      <c r="M163" s="82">
        <v>0.2</v>
      </c>
      <c r="N163" s="82">
        <v>0.3</v>
      </c>
      <c r="O163" s="82">
        <v>1.3</v>
      </c>
      <c r="P163" s="83">
        <v>0.7</v>
      </c>
      <c r="Q163" s="82">
        <v>0.4</v>
      </c>
      <c r="R163" s="82">
        <v>0.2</v>
      </c>
      <c r="S163" s="82">
        <v>2</v>
      </c>
    </row>
    <row r="164" spans="1:19" ht="16" customHeight="1" thickBot="1" x14ac:dyDescent="0.4">
      <c r="A164" s="49">
        <v>160</v>
      </c>
      <c r="B164" s="81" t="s">
        <v>362</v>
      </c>
      <c r="C164" s="82">
        <v>19</v>
      </c>
      <c r="D164" s="83">
        <v>0</v>
      </c>
      <c r="E164" s="82">
        <v>0</v>
      </c>
      <c r="F164" s="82">
        <v>0</v>
      </c>
      <c r="G164" s="82">
        <v>0.3</v>
      </c>
      <c r="H164" s="83">
        <v>0.1</v>
      </c>
      <c r="I164" s="82">
        <v>0.1</v>
      </c>
      <c r="J164" s="82">
        <v>0</v>
      </c>
      <c r="K164" s="82">
        <v>0.3</v>
      </c>
      <c r="L164" s="83">
        <v>0.4</v>
      </c>
      <c r="M164" s="82">
        <v>0.2</v>
      </c>
      <c r="N164" s="82">
        <v>0.2</v>
      </c>
      <c r="O164" s="82">
        <v>1.1000000000000001</v>
      </c>
      <c r="P164" s="83">
        <v>1</v>
      </c>
      <c r="Q164" s="82">
        <v>0.5</v>
      </c>
      <c r="R164" s="82">
        <v>0.3</v>
      </c>
      <c r="S164" s="82">
        <v>2.8</v>
      </c>
    </row>
    <row r="165" spans="1:19" ht="16" customHeight="1" thickBot="1" x14ac:dyDescent="0.4">
      <c r="A165" s="49">
        <v>161</v>
      </c>
      <c r="B165" s="81" t="s">
        <v>363</v>
      </c>
      <c r="C165" s="82">
        <v>22</v>
      </c>
      <c r="D165" s="83">
        <v>0.1</v>
      </c>
      <c r="E165" s="82">
        <v>0.1</v>
      </c>
      <c r="F165" s="82">
        <v>0.1</v>
      </c>
      <c r="G165" s="82">
        <v>0.3</v>
      </c>
      <c r="H165" s="83">
        <v>0.1</v>
      </c>
      <c r="I165" s="82">
        <v>0.1</v>
      </c>
      <c r="J165" s="82">
        <v>0</v>
      </c>
      <c r="K165" s="82">
        <v>0.4</v>
      </c>
      <c r="L165" s="83">
        <v>0.4</v>
      </c>
      <c r="M165" s="82">
        <v>0.2</v>
      </c>
      <c r="N165" s="82">
        <v>0.1</v>
      </c>
      <c r="O165" s="82">
        <v>0.9</v>
      </c>
      <c r="P165" s="83">
        <v>0.8</v>
      </c>
      <c r="Q165" s="82">
        <v>0.4</v>
      </c>
      <c r="R165" s="82">
        <v>0.3</v>
      </c>
      <c r="S165" s="82">
        <v>1.9</v>
      </c>
    </row>
    <row r="166" spans="1:19" ht="16" customHeight="1" thickBot="1" x14ac:dyDescent="0.4">
      <c r="A166" s="49">
        <v>162</v>
      </c>
      <c r="B166" s="81" t="s">
        <v>364</v>
      </c>
      <c r="C166" s="82">
        <v>46</v>
      </c>
      <c r="D166" s="83">
        <v>0.4</v>
      </c>
      <c r="E166" s="82">
        <v>0.1</v>
      </c>
      <c r="F166" s="82">
        <v>0.2</v>
      </c>
      <c r="G166" s="82">
        <v>0.7</v>
      </c>
      <c r="H166" s="83">
        <v>1.6</v>
      </c>
      <c r="I166" s="82">
        <v>1.3</v>
      </c>
      <c r="J166" s="82">
        <v>0.3</v>
      </c>
      <c r="K166" s="82">
        <v>7.6</v>
      </c>
      <c r="L166" s="83">
        <v>1.1000000000000001</v>
      </c>
      <c r="M166" s="82">
        <v>0.4</v>
      </c>
      <c r="N166" s="82">
        <v>0.5</v>
      </c>
      <c r="O166" s="82">
        <v>2.1</v>
      </c>
      <c r="P166" s="83">
        <v>0.9</v>
      </c>
      <c r="Q166" s="82">
        <v>0.3</v>
      </c>
      <c r="R166" s="82">
        <v>0.4</v>
      </c>
      <c r="S166" s="82">
        <v>1.8</v>
      </c>
    </row>
    <row r="167" spans="1:19" ht="16" customHeight="1" thickBot="1" x14ac:dyDescent="0.4">
      <c r="A167" s="49">
        <v>163</v>
      </c>
      <c r="B167" s="81" t="s">
        <v>189</v>
      </c>
      <c r="C167" s="84">
        <v>1547</v>
      </c>
      <c r="D167" s="83">
        <v>49.5</v>
      </c>
      <c r="E167" s="82">
        <v>2</v>
      </c>
      <c r="F167" s="82">
        <v>45.6</v>
      </c>
      <c r="G167" s="82">
        <v>53.3</v>
      </c>
      <c r="H167" s="83">
        <v>39.1</v>
      </c>
      <c r="I167" s="82">
        <v>2.2000000000000002</v>
      </c>
      <c r="J167" s="82">
        <v>34.9</v>
      </c>
      <c r="K167" s="82">
        <v>43.4</v>
      </c>
      <c r="L167" s="83">
        <v>23.5</v>
      </c>
      <c r="M167" s="82">
        <v>2.1</v>
      </c>
      <c r="N167" s="82">
        <v>19.7</v>
      </c>
      <c r="O167" s="82">
        <v>27.8</v>
      </c>
      <c r="P167" s="83">
        <v>7</v>
      </c>
      <c r="Q167" s="82">
        <v>1.2</v>
      </c>
      <c r="R167" s="82">
        <v>5</v>
      </c>
      <c r="S167" s="82">
        <v>9.6999999999999993</v>
      </c>
    </row>
    <row r="168" spans="1:19" ht="16" customHeight="1" thickBot="1" x14ac:dyDescent="0.4">
      <c r="A168" s="49">
        <v>164</v>
      </c>
      <c r="B168" s="81" t="s">
        <v>365</v>
      </c>
      <c r="C168" s="82">
        <v>173</v>
      </c>
      <c r="D168" s="83">
        <v>3.1</v>
      </c>
      <c r="E168" s="82">
        <v>0.6</v>
      </c>
      <c r="F168" s="82">
        <v>2.2000000000000002</v>
      </c>
      <c r="G168" s="82">
        <v>4.4000000000000004</v>
      </c>
      <c r="H168" s="83">
        <v>4</v>
      </c>
      <c r="I168" s="82">
        <v>0.9</v>
      </c>
      <c r="J168" s="82">
        <v>2.6</v>
      </c>
      <c r="K168" s="82">
        <v>6.1</v>
      </c>
      <c r="L168" s="83">
        <v>3.5</v>
      </c>
      <c r="M168" s="82">
        <v>0.8</v>
      </c>
      <c r="N168" s="82">
        <v>2.2000000000000002</v>
      </c>
      <c r="O168" s="82">
        <v>5.3</v>
      </c>
      <c r="P168" s="83">
        <v>0.9</v>
      </c>
      <c r="Q168" s="82">
        <v>0.4</v>
      </c>
      <c r="R168" s="82">
        <v>0.4</v>
      </c>
      <c r="S168" s="82">
        <v>1.9</v>
      </c>
    </row>
    <row r="169" spans="1:19" ht="16" customHeight="1" thickBot="1" x14ac:dyDescent="0.4">
      <c r="A169" s="49">
        <v>165</v>
      </c>
      <c r="B169" s="81" t="s">
        <v>366</v>
      </c>
      <c r="C169" s="82">
        <v>66</v>
      </c>
      <c r="D169" s="83">
        <v>0.5</v>
      </c>
      <c r="E169" s="82">
        <v>0.2</v>
      </c>
      <c r="F169" s="82">
        <v>0.2</v>
      </c>
      <c r="G169" s="82">
        <v>1.1000000000000001</v>
      </c>
      <c r="H169" s="83">
        <v>0.8</v>
      </c>
      <c r="I169" s="82">
        <v>0.3</v>
      </c>
      <c r="J169" s="82">
        <v>0.4</v>
      </c>
      <c r="K169" s="82">
        <v>1.5</v>
      </c>
      <c r="L169" s="83">
        <v>2</v>
      </c>
      <c r="M169" s="82">
        <v>0.8</v>
      </c>
      <c r="N169" s="82">
        <v>0.9</v>
      </c>
      <c r="O169" s="82">
        <v>4.4000000000000004</v>
      </c>
      <c r="P169" s="83">
        <v>1.3</v>
      </c>
      <c r="Q169" s="82">
        <v>0.3</v>
      </c>
      <c r="R169" s="82">
        <v>0.8</v>
      </c>
      <c r="S169" s="82">
        <v>2.1</v>
      </c>
    </row>
    <row r="170" spans="1:19" ht="16" customHeight="1" thickBot="1" x14ac:dyDescent="0.4">
      <c r="A170" s="49">
        <v>166</v>
      </c>
      <c r="B170" s="81" t="s">
        <v>367</v>
      </c>
      <c r="C170" s="82">
        <v>232</v>
      </c>
      <c r="D170" s="83">
        <v>4.2</v>
      </c>
      <c r="E170" s="82">
        <v>0.8</v>
      </c>
      <c r="F170" s="82">
        <v>2.9</v>
      </c>
      <c r="G170" s="82">
        <v>6</v>
      </c>
      <c r="H170" s="83">
        <v>6.6</v>
      </c>
      <c r="I170" s="82">
        <v>1</v>
      </c>
      <c r="J170" s="82">
        <v>4.9000000000000004</v>
      </c>
      <c r="K170" s="82">
        <v>8.8000000000000007</v>
      </c>
      <c r="L170" s="83">
        <v>4.0999999999999996</v>
      </c>
      <c r="M170" s="82">
        <v>0.9</v>
      </c>
      <c r="N170" s="82">
        <v>2.7</v>
      </c>
      <c r="O170" s="82">
        <v>6.4</v>
      </c>
      <c r="P170" s="83">
        <v>5.4</v>
      </c>
      <c r="Q170" s="82">
        <v>1.2</v>
      </c>
      <c r="R170" s="82">
        <v>3.6</v>
      </c>
      <c r="S170" s="82">
        <v>8.1999999999999993</v>
      </c>
    </row>
    <row r="171" spans="1:19" ht="16" customHeight="1" thickBot="1" x14ac:dyDescent="0.4">
      <c r="A171" s="49">
        <v>167</v>
      </c>
      <c r="B171" s="81" t="s">
        <v>368</v>
      </c>
      <c r="C171" s="82">
        <v>18</v>
      </c>
      <c r="D171" s="83">
        <v>0.1</v>
      </c>
      <c r="E171" s="82">
        <v>0.1</v>
      </c>
      <c r="F171" s="82">
        <v>0</v>
      </c>
      <c r="G171" s="82">
        <v>0.5</v>
      </c>
      <c r="H171" s="83">
        <v>0.1</v>
      </c>
      <c r="I171" s="82">
        <v>0.1</v>
      </c>
      <c r="J171" s="82">
        <v>0</v>
      </c>
      <c r="K171" s="82">
        <v>0.5</v>
      </c>
      <c r="L171" s="83">
        <v>0.2</v>
      </c>
      <c r="M171" s="82">
        <v>0.2</v>
      </c>
      <c r="N171" s="82">
        <v>0</v>
      </c>
      <c r="O171" s="82">
        <v>0.9</v>
      </c>
      <c r="P171" s="83">
        <v>0.6</v>
      </c>
      <c r="Q171" s="82">
        <v>0.2</v>
      </c>
      <c r="R171" s="82">
        <v>0.2</v>
      </c>
      <c r="S171" s="82">
        <v>1.3</v>
      </c>
    </row>
    <row r="172" spans="1:19" ht="16" customHeight="1" thickBot="1" x14ac:dyDescent="0.4">
      <c r="A172" s="49">
        <v>168</v>
      </c>
      <c r="B172" s="81" t="s">
        <v>369</v>
      </c>
      <c r="C172" s="82">
        <v>6</v>
      </c>
      <c r="D172" s="83">
        <v>0.2</v>
      </c>
      <c r="E172" s="82">
        <v>0.1</v>
      </c>
      <c r="F172" s="82">
        <v>0</v>
      </c>
      <c r="G172" s="82">
        <v>0.8</v>
      </c>
      <c r="H172" s="83">
        <v>0.1</v>
      </c>
      <c r="I172" s="82">
        <v>0.1</v>
      </c>
      <c r="J172" s="82">
        <v>0</v>
      </c>
      <c r="K172" s="82">
        <v>0.6</v>
      </c>
      <c r="L172" s="83">
        <v>0.3</v>
      </c>
      <c r="M172" s="82">
        <v>0.3</v>
      </c>
      <c r="N172" s="82">
        <v>0</v>
      </c>
      <c r="O172" s="82">
        <v>2.2999999999999998</v>
      </c>
      <c r="P172" s="83">
        <v>0</v>
      </c>
      <c r="Q172" s="82">
        <v>0</v>
      </c>
      <c r="R172" s="82">
        <v>0</v>
      </c>
      <c r="S172" s="82">
        <v>0.2</v>
      </c>
    </row>
    <row r="173" spans="1:19" ht="16" customHeight="1" thickBot="1" x14ac:dyDescent="0.4">
      <c r="A173" s="49">
        <v>169</v>
      </c>
      <c r="B173" s="81" t="s">
        <v>370</v>
      </c>
      <c r="C173" s="82">
        <v>35</v>
      </c>
      <c r="D173" s="83">
        <v>0.1</v>
      </c>
      <c r="E173" s="82">
        <v>0</v>
      </c>
      <c r="F173" s="82">
        <v>0</v>
      </c>
      <c r="G173" s="82">
        <v>0.2</v>
      </c>
      <c r="H173" s="83">
        <v>0.3</v>
      </c>
      <c r="I173" s="82">
        <v>0.1</v>
      </c>
      <c r="J173" s="82">
        <v>0.1</v>
      </c>
      <c r="K173" s="82">
        <v>0.6</v>
      </c>
      <c r="L173" s="83">
        <v>0.9</v>
      </c>
      <c r="M173" s="82">
        <v>0.7</v>
      </c>
      <c r="N173" s="82">
        <v>0.2</v>
      </c>
      <c r="O173" s="82">
        <v>3.6</v>
      </c>
      <c r="P173" s="83">
        <v>1.6</v>
      </c>
      <c r="Q173" s="82">
        <v>0.6</v>
      </c>
      <c r="R173" s="82">
        <v>0.7</v>
      </c>
      <c r="S173" s="82">
        <v>3.3</v>
      </c>
    </row>
    <row r="174" spans="1:19" ht="16" customHeight="1" thickBot="1" x14ac:dyDescent="0.4">
      <c r="A174" s="49">
        <v>170</v>
      </c>
      <c r="B174" s="81" t="s">
        <v>371</v>
      </c>
      <c r="C174" s="82">
        <v>34</v>
      </c>
      <c r="D174" s="83">
        <v>1.1000000000000001</v>
      </c>
      <c r="E174" s="82">
        <v>0.5</v>
      </c>
      <c r="F174" s="82">
        <v>0.4</v>
      </c>
      <c r="G174" s="82">
        <v>2.5</v>
      </c>
      <c r="H174" s="83">
        <v>0.6</v>
      </c>
      <c r="I174" s="82">
        <v>0.2</v>
      </c>
      <c r="J174" s="82">
        <v>0.3</v>
      </c>
      <c r="K174" s="82">
        <v>1.3</v>
      </c>
      <c r="L174" s="83">
        <v>0.4</v>
      </c>
      <c r="M174" s="82">
        <v>0.2</v>
      </c>
      <c r="N174" s="82">
        <v>0.2</v>
      </c>
      <c r="O174" s="82">
        <v>1</v>
      </c>
      <c r="P174" s="83">
        <v>0.2</v>
      </c>
      <c r="Q174" s="82">
        <v>0.1</v>
      </c>
      <c r="R174" s="82">
        <v>0.1</v>
      </c>
      <c r="S174" s="82">
        <v>0.6</v>
      </c>
    </row>
    <row r="175" spans="1:19" ht="16" customHeight="1" thickBot="1" x14ac:dyDescent="0.4">
      <c r="A175" s="49">
        <v>171</v>
      </c>
      <c r="B175" s="81" t="s">
        <v>372</v>
      </c>
      <c r="C175" s="82">
        <v>30</v>
      </c>
      <c r="D175" s="83">
        <v>0.1</v>
      </c>
      <c r="E175" s="82">
        <v>0.1</v>
      </c>
      <c r="F175" s="82">
        <v>0</v>
      </c>
      <c r="G175" s="82">
        <v>0.5</v>
      </c>
      <c r="H175" s="83">
        <v>1.4</v>
      </c>
      <c r="I175" s="82">
        <v>0.7</v>
      </c>
      <c r="J175" s="82">
        <v>0.5</v>
      </c>
      <c r="K175" s="82">
        <v>3.7</v>
      </c>
      <c r="L175" s="83">
        <v>0.5</v>
      </c>
      <c r="M175" s="82">
        <v>0.2</v>
      </c>
      <c r="N175" s="82">
        <v>0.2</v>
      </c>
      <c r="O175" s="82">
        <v>1</v>
      </c>
      <c r="P175" s="83">
        <v>1.1000000000000001</v>
      </c>
      <c r="Q175" s="82">
        <v>0.5</v>
      </c>
      <c r="R175" s="82">
        <v>0.4</v>
      </c>
      <c r="S175" s="82">
        <v>2.7</v>
      </c>
    </row>
    <row r="176" spans="1:19" ht="16" customHeight="1" thickBot="1" x14ac:dyDescent="0.4">
      <c r="A176" s="49">
        <v>172</v>
      </c>
      <c r="B176" s="81" t="s">
        <v>373</v>
      </c>
      <c r="C176" s="82">
        <v>27</v>
      </c>
      <c r="D176" s="83">
        <v>0.7</v>
      </c>
      <c r="E176" s="82">
        <v>0.4</v>
      </c>
      <c r="F176" s="82">
        <v>0.2</v>
      </c>
      <c r="G176" s="82">
        <v>1.9</v>
      </c>
      <c r="H176" s="83">
        <v>0.8</v>
      </c>
      <c r="I176" s="82">
        <v>0.4</v>
      </c>
      <c r="J176" s="82">
        <v>0.3</v>
      </c>
      <c r="K176" s="82">
        <v>2</v>
      </c>
      <c r="L176" s="83">
        <v>1.1000000000000001</v>
      </c>
      <c r="M176" s="82">
        <v>0.5</v>
      </c>
      <c r="N176" s="82">
        <v>0.5</v>
      </c>
      <c r="O176" s="82">
        <v>2.7</v>
      </c>
      <c r="P176" s="83">
        <v>0.3</v>
      </c>
      <c r="Q176" s="82">
        <v>0.2</v>
      </c>
      <c r="R176" s="82">
        <v>0.1</v>
      </c>
      <c r="S176" s="82">
        <v>1</v>
      </c>
    </row>
    <row r="177" spans="1:19" ht="16" customHeight="1" thickBot="1" x14ac:dyDescent="0.4">
      <c r="A177" s="49">
        <v>173</v>
      </c>
      <c r="B177" s="81" t="s">
        <v>374</v>
      </c>
      <c r="C177" s="82">
        <v>62</v>
      </c>
      <c r="D177" s="83">
        <v>2.8</v>
      </c>
      <c r="E177" s="82">
        <v>0.7</v>
      </c>
      <c r="F177" s="82">
        <v>1.7</v>
      </c>
      <c r="G177" s="82">
        <v>4.7</v>
      </c>
      <c r="H177" s="83">
        <v>2</v>
      </c>
      <c r="I177" s="82">
        <v>0.5</v>
      </c>
      <c r="J177" s="82">
        <v>1.2</v>
      </c>
      <c r="K177" s="82">
        <v>3.3</v>
      </c>
      <c r="L177" s="83">
        <v>2.4</v>
      </c>
      <c r="M177" s="82">
        <v>1.1000000000000001</v>
      </c>
      <c r="N177" s="82">
        <v>0.9</v>
      </c>
      <c r="O177" s="82">
        <v>5.9</v>
      </c>
      <c r="P177" s="83">
        <v>1</v>
      </c>
      <c r="Q177" s="82">
        <v>0.7</v>
      </c>
      <c r="R177" s="82">
        <v>0.2</v>
      </c>
      <c r="S177" s="82">
        <v>4.0999999999999996</v>
      </c>
    </row>
    <row r="178" spans="1:19" ht="16" customHeight="1" thickBot="1" x14ac:dyDescent="0.4">
      <c r="A178" s="49">
        <v>174</v>
      </c>
      <c r="B178" s="81" t="s">
        <v>375</v>
      </c>
      <c r="C178" s="82">
        <v>5</v>
      </c>
      <c r="D178" s="83">
        <v>0.2</v>
      </c>
      <c r="E178" s="82">
        <v>0.1</v>
      </c>
      <c r="F178" s="82">
        <v>0</v>
      </c>
      <c r="G178" s="82">
        <v>0.8</v>
      </c>
      <c r="H178" s="83">
        <v>0</v>
      </c>
      <c r="I178" s="82">
        <v>0</v>
      </c>
      <c r="J178" s="50">
        <v>0</v>
      </c>
      <c r="K178" s="50">
        <v>0</v>
      </c>
      <c r="L178" s="83">
        <v>0</v>
      </c>
      <c r="M178" s="82">
        <v>0</v>
      </c>
      <c r="N178" s="82">
        <v>0</v>
      </c>
      <c r="O178" s="82">
        <v>0.3</v>
      </c>
      <c r="P178" s="83">
        <v>0.5</v>
      </c>
      <c r="Q178" s="82">
        <v>0.4</v>
      </c>
      <c r="R178" s="82">
        <v>0.1</v>
      </c>
      <c r="S178" s="82">
        <v>2.8</v>
      </c>
    </row>
    <row r="179" spans="1:19" ht="16" customHeight="1" thickBot="1" x14ac:dyDescent="0.4">
      <c r="A179" s="49">
        <v>175</v>
      </c>
      <c r="B179" s="81" t="s">
        <v>376</v>
      </c>
      <c r="C179" s="82">
        <v>77</v>
      </c>
      <c r="D179" s="83">
        <v>1.1000000000000001</v>
      </c>
      <c r="E179" s="82">
        <v>0.4</v>
      </c>
      <c r="F179" s="82">
        <v>0.5</v>
      </c>
      <c r="G179" s="82">
        <v>2.2999999999999998</v>
      </c>
      <c r="H179" s="83">
        <v>2.8</v>
      </c>
      <c r="I179" s="82">
        <v>0.8</v>
      </c>
      <c r="J179" s="82">
        <v>1.6</v>
      </c>
      <c r="K179" s="82">
        <v>4.9000000000000004</v>
      </c>
      <c r="L179" s="83">
        <v>2.2000000000000002</v>
      </c>
      <c r="M179" s="82">
        <v>0.6</v>
      </c>
      <c r="N179" s="82">
        <v>1.3</v>
      </c>
      <c r="O179" s="82">
        <v>3.8</v>
      </c>
      <c r="P179" s="83">
        <v>2.1</v>
      </c>
      <c r="Q179" s="82">
        <v>0.7</v>
      </c>
      <c r="R179" s="82">
        <v>1.1000000000000001</v>
      </c>
      <c r="S179" s="82">
        <v>3.8</v>
      </c>
    </row>
    <row r="180" spans="1:19" ht="16" customHeight="1" thickBot="1" x14ac:dyDescent="0.4">
      <c r="A180" s="49">
        <v>176</v>
      </c>
      <c r="B180" s="81" t="s">
        <v>190</v>
      </c>
      <c r="C180" s="84">
        <v>1406</v>
      </c>
      <c r="D180" s="83">
        <v>39.700000000000003</v>
      </c>
      <c r="E180" s="82">
        <v>1.9</v>
      </c>
      <c r="F180" s="82">
        <v>36</v>
      </c>
      <c r="G180" s="82">
        <v>43.6</v>
      </c>
      <c r="H180" s="83">
        <v>28</v>
      </c>
      <c r="I180" s="82">
        <v>1.9</v>
      </c>
      <c r="J180" s="82">
        <v>24.4</v>
      </c>
      <c r="K180" s="82">
        <v>31.9</v>
      </c>
      <c r="L180" s="83">
        <v>16.8</v>
      </c>
      <c r="M180" s="82">
        <v>1.8</v>
      </c>
      <c r="N180" s="82">
        <v>13.5</v>
      </c>
      <c r="O180" s="82">
        <v>20.6</v>
      </c>
      <c r="P180" s="83">
        <v>8.8000000000000007</v>
      </c>
      <c r="Q180" s="82">
        <v>1.4</v>
      </c>
      <c r="R180" s="82">
        <v>6.4</v>
      </c>
      <c r="S180" s="82">
        <v>11.9</v>
      </c>
    </row>
    <row r="181" spans="1:19" ht="16" customHeight="1" thickBot="1" x14ac:dyDescent="0.4">
      <c r="A181" s="49">
        <v>177</v>
      </c>
      <c r="B181" s="81" t="s">
        <v>186</v>
      </c>
      <c r="C181" s="84">
        <v>2698</v>
      </c>
      <c r="D181" s="83">
        <v>58.1</v>
      </c>
      <c r="E181" s="82">
        <v>1.9</v>
      </c>
      <c r="F181" s="82">
        <v>54.3</v>
      </c>
      <c r="G181" s="82">
        <v>61.9</v>
      </c>
      <c r="H181" s="83">
        <v>61.4</v>
      </c>
      <c r="I181" s="82">
        <v>2.1</v>
      </c>
      <c r="J181" s="82">
        <v>57.3</v>
      </c>
      <c r="K181" s="82">
        <v>65.400000000000006</v>
      </c>
      <c r="L181" s="83">
        <v>50.2</v>
      </c>
      <c r="M181" s="82">
        <v>2.2999999999999998</v>
      </c>
      <c r="N181" s="82">
        <v>45.7</v>
      </c>
      <c r="O181" s="82">
        <v>54.7</v>
      </c>
      <c r="P181" s="83">
        <v>46.7</v>
      </c>
      <c r="Q181" s="82">
        <v>2.2999999999999998</v>
      </c>
      <c r="R181" s="82">
        <v>42.1</v>
      </c>
      <c r="S181" s="82">
        <v>51.3</v>
      </c>
    </row>
    <row r="182" spans="1:19" ht="16" customHeight="1" thickBot="1" x14ac:dyDescent="0.4">
      <c r="A182" s="49">
        <v>178</v>
      </c>
      <c r="B182" s="81" t="s">
        <v>377</v>
      </c>
      <c r="C182" s="82">
        <v>3</v>
      </c>
      <c r="D182" s="83">
        <v>0</v>
      </c>
      <c r="E182" s="82">
        <v>0</v>
      </c>
      <c r="F182" s="82">
        <v>0</v>
      </c>
      <c r="G182" s="82">
        <v>0.1</v>
      </c>
      <c r="H182" s="83">
        <v>0</v>
      </c>
      <c r="I182" s="82">
        <v>0</v>
      </c>
      <c r="J182" s="82">
        <v>0</v>
      </c>
      <c r="K182" s="82">
        <v>0.3</v>
      </c>
      <c r="L182" s="83">
        <v>0</v>
      </c>
      <c r="M182" s="82">
        <v>0</v>
      </c>
      <c r="N182" s="50">
        <v>0</v>
      </c>
      <c r="O182" s="50">
        <v>0</v>
      </c>
      <c r="P182" s="74">
        <v>0</v>
      </c>
      <c r="Q182" s="50">
        <v>0</v>
      </c>
      <c r="R182" s="50">
        <v>0</v>
      </c>
      <c r="S182" s="50">
        <v>0</v>
      </c>
    </row>
    <row r="183" spans="1:19" ht="16" customHeight="1" thickBot="1" x14ac:dyDescent="0.4">
      <c r="A183" s="49">
        <v>179</v>
      </c>
      <c r="B183" s="81" t="s">
        <v>378</v>
      </c>
      <c r="C183" s="82">
        <v>2</v>
      </c>
      <c r="D183" s="83">
        <v>0.1</v>
      </c>
      <c r="E183" s="82">
        <v>0.1</v>
      </c>
      <c r="F183" s="82">
        <v>0</v>
      </c>
      <c r="G183" s="82">
        <v>0.7</v>
      </c>
      <c r="H183" s="83">
        <v>0</v>
      </c>
      <c r="I183" s="82">
        <v>0</v>
      </c>
      <c r="J183" s="50">
        <v>0</v>
      </c>
      <c r="K183" s="50">
        <v>0</v>
      </c>
      <c r="L183" s="83">
        <v>0</v>
      </c>
      <c r="M183" s="82">
        <v>0</v>
      </c>
      <c r="N183" s="50">
        <v>0</v>
      </c>
      <c r="O183" s="50">
        <v>0</v>
      </c>
      <c r="P183" s="74">
        <v>0</v>
      </c>
      <c r="Q183" s="50">
        <v>0</v>
      </c>
      <c r="R183" s="50">
        <v>0</v>
      </c>
      <c r="S183" s="50">
        <v>0</v>
      </c>
    </row>
    <row r="184" spans="1:19" ht="16" customHeight="1" thickBot="1" x14ac:dyDescent="0.4">
      <c r="A184" s="49">
        <v>180</v>
      </c>
      <c r="B184" s="81" t="s">
        <v>379</v>
      </c>
      <c r="C184" s="82">
        <v>13</v>
      </c>
      <c r="D184" s="83">
        <v>0.1</v>
      </c>
      <c r="E184" s="82">
        <v>0.1</v>
      </c>
      <c r="F184" s="82">
        <v>0</v>
      </c>
      <c r="G184" s="82">
        <v>0.4</v>
      </c>
      <c r="H184" s="83">
        <v>0.1</v>
      </c>
      <c r="I184" s="82">
        <v>0.1</v>
      </c>
      <c r="J184" s="82">
        <v>0</v>
      </c>
      <c r="K184" s="82">
        <v>0.5</v>
      </c>
      <c r="L184" s="83">
        <v>0.1</v>
      </c>
      <c r="M184" s="82">
        <v>0.1</v>
      </c>
      <c r="N184" s="82">
        <v>0</v>
      </c>
      <c r="O184" s="82">
        <v>0.5</v>
      </c>
      <c r="P184" s="83">
        <v>0.2</v>
      </c>
      <c r="Q184" s="82">
        <v>0.1</v>
      </c>
      <c r="R184" s="82">
        <v>0</v>
      </c>
      <c r="S184" s="82">
        <v>0.6</v>
      </c>
    </row>
    <row r="185" spans="1:19" ht="16" customHeight="1" thickBot="1" x14ac:dyDescent="0.4">
      <c r="A185" s="49">
        <v>181</v>
      </c>
      <c r="B185" s="81" t="s">
        <v>203</v>
      </c>
      <c r="C185" s="82">
        <v>452</v>
      </c>
      <c r="D185" s="83">
        <v>7.7</v>
      </c>
      <c r="E185" s="82">
        <v>1</v>
      </c>
      <c r="F185" s="82">
        <v>5.9</v>
      </c>
      <c r="G185" s="82">
        <v>9.9</v>
      </c>
      <c r="H185" s="83">
        <v>8.9</v>
      </c>
      <c r="I185" s="82">
        <v>1.1000000000000001</v>
      </c>
      <c r="J185" s="82">
        <v>6.9</v>
      </c>
      <c r="K185" s="82">
        <v>11.4</v>
      </c>
      <c r="L185" s="83">
        <v>6.8</v>
      </c>
      <c r="M185" s="82">
        <v>0.9</v>
      </c>
      <c r="N185" s="82">
        <v>5.2</v>
      </c>
      <c r="O185" s="82">
        <v>8.8000000000000007</v>
      </c>
      <c r="P185" s="83">
        <v>4.4000000000000004</v>
      </c>
      <c r="Q185" s="82">
        <v>1</v>
      </c>
      <c r="R185" s="82">
        <v>2.8</v>
      </c>
      <c r="S185" s="82">
        <v>7</v>
      </c>
    </row>
    <row r="186" spans="1:19" ht="16" customHeight="1" thickBot="1" x14ac:dyDescent="0.4">
      <c r="A186" s="49">
        <v>182</v>
      </c>
      <c r="B186" s="81" t="s">
        <v>380</v>
      </c>
      <c r="C186" s="82">
        <v>90</v>
      </c>
      <c r="D186" s="83">
        <v>2.2999999999999998</v>
      </c>
      <c r="E186" s="82">
        <v>0.5</v>
      </c>
      <c r="F186" s="82">
        <v>1.6</v>
      </c>
      <c r="G186" s="82">
        <v>3.5</v>
      </c>
      <c r="H186" s="83">
        <v>1.5</v>
      </c>
      <c r="I186" s="82">
        <v>0.4</v>
      </c>
      <c r="J186" s="82">
        <v>0.9</v>
      </c>
      <c r="K186" s="82">
        <v>2.5</v>
      </c>
      <c r="L186" s="83">
        <v>1</v>
      </c>
      <c r="M186" s="82">
        <v>0.4</v>
      </c>
      <c r="N186" s="82">
        <v>0.4</v>
      </c>
      <c r="O186" s="82">
        <v>2.2999999999999998</v>
      </c>
      <c r="P186" s="83">
        <v>0.4</v>
      </c>
      <c r="Q186" s="82">
        <v>0.2</v>
      </c>
      <c r="R186" s="82">
        <v>0.1</v>
      </c>
      <c r="S186" s="82">
        <v>1.1000000000000001</v>
      </c>
    </row>
    <row r="187" spans="1:19" ht="16" customHeight="1" thickBot="1" x14ac:dyDescent="0.4">
      <c r="A187" s="49">
        <v>183</v>
      </c>
      <c r="B187" s="81" t="s">
        <v>381</v>
      </c>
      <c r="C187" s="82">
        <v>38</v>
      </c>
      <c r="D187" s="83">
        <v>0.6</v>
      </c>
      <c r="E187" s="82">
        <v>0.3</v>
      </c>
      <c r="F187" s="82">
        <v>0.2</v>
      </c>
      <c r="G187" s="82">
        <v>1.6</v>
      </c>
      <c r="H187" s="83">
        <v>1.1000000000000001</v>
      </c>
      <c r="I187" s="82">
        <v>0.5</v>
      </c>
      <c r="J187" s="82">
        <v>0.4</v>
      </c>
      <c r="K187" s="82">
        <v>2.7</v>
      </c>
      <c r="L187" s="83">
        <v>1.5</v>
      </c>
      <c r="M187" s="82">
        <v>0.7</v>
      </c>
      <c r="N187" s="82">
        <v>0.6</v>
      </c>
      <c r="O187" s="82">
        <v>3.5</v>
      </c>
      <c r="P187" s="83">
        <v>0.7</v>
      </c>
      <c r="Q187" s="82">
        <v>0.3</v>
      </c>
      <c r="R187" s="82">
        <v>0.3</v>
      </c>
      <c r="S187" s="82">
        <v>1.8</v>
      </c>
    </row>
    <row r="188" spans="1:19" ht="16" customHeight="1" thickBot="1" x14ac:dyDescent="0.4">
      <c r="A188" s="49">
        <v>184</v>
      </c>
      <c r="B188" s="81" t="s">
        <v>382</v>
      </c>
      <c r="C188" s="82">
        <v>7</v>
      </c>
      <c r="D188" s="83">
        <v>0.2</v>
      </c>
      <c r="E188" s="82">
        <v>0.1</v>
      </c>
      <c r="F188" s="82">
        <v>0.1</v>
      </c>
      <c r="G188" s="82">
        <v>0.6</v>
      </c>
      <c r="H188" s="83">
        <v>0</v>
      </c>
      <c r="I188" s="82">
        <v>0</v>
      </c>
      <c r="J188" s="50">
        <v>0</v>
      </c>
      <c r="K188" s="50">
        <v>0</v>
      </c>
      <c r="L188" s="83">
        <v>0.2</v>
      </c>
      <c r="M188" s="82">
        <v>0.2</v>
      </c>
      <c r="N188" s="82">
        <v>0</v>
      </c>
      <c r="O188" s="82">
        <v>1.2</v>
      </c>
      <c r="P188" s="83">
        <v>0.1</v>
      </c>
      <c r="Q188" s="82">
        <v>0.1</v>
      </c>
      <c r="R188" s="82">
        <v>0</v>
      </c>
      <c r="S188" s="82">
        <v>0.7</v>
      </c>
    </row>
    <row r="189" spans="1:19" ht="16" customHeight="1" thickBot="1" x14ac:dyDescent="0.4">
      <c r="A189" s="49">
        <v>185</v>
      </c>
      <c r="B189" s="81" t="s">
        <v>383</v>
      </c>
      <c r="C189" s="82">
        <v>52</v>
      </c>
      <c r="D189" s="83">
        <v>0.8</v>
      </c>
      <c r="E189" s="82">
        <v>0.5</v>
      </c>
      <c r="F189" s="82">
        <v>0.2</v>
      </c>
      <c r="G189" s="82">
        <v>2.8</v>
      </c>
      <c r="H189" s="83">
        <v>1.5</v>
      </c>
      <c r="I189" s="82">
        <v>0.5</v>
      </c>
      <c r="J189" s="82">
        <v>0.7</v>
      </c>
      <c r="K189" s="82">
        <v>3</v>
      </c>
      <c r="L189" s="83">
        <v>0.9</v>
      </c>
      <c r="M189" s="82">
        <v>0.3</v>
      </c>
      <c r="N189" s="82">
        <v>0.4</v>
      </c>
      <c r="O189" s="82">
        <v>1.8</v>
      </c>
      <c r="P189" s="83">
        <v>0.4</v>
      </c>
      <c r="Q189" s="82">
        <v>0.2</v>
      </c>
      <c r="R189" s="82">
        <v>0.1</v>
      </c>
      <c r="S189" s="82">
        <v>1.2</v>
      </c>
    </row>
    <row r="190" spans="1:19" ht="26.15" customHeight="1" thickBot="1" x14ac:dyDescent="0.4">
      <c r="A190" s="49">
        <v>186</v>
      </c>
      <c r="B190" s="81" t="s">
        <v>384</v>
      </c>
      <c r="C190" s="82">
        <v>553</v>
      </c>
      <c r="D190" s="83">
        <v>11.1</v>
      </c>
      <c r="E190" s="82">
        <v>1.3</v>
      </c>
      <c r="F190" s="82">
        <v>8.8000000000000007</v>
      </c>
      <c r="G190" s="82">
        <v>13.9</v>
      </c>
      <c r="H190" s="83">
        <v>12.3</v>
      </c>
      <c r="I190" s="82">
        <v>1.4</v>
      </c>
      <c r="J190" s="82">
        <v>9.8000000000000007</v>
      </c>
      <c r="K190" s="82">
        <v>15.4</v>
      </c>
      <c r="L190" s="83">
        <v>13.1</v>
      </c>
      <c r="M190" s="82">
        <v>1.5</v>
      </c>
      <c r="N190" s="82">
        <v>10.3</v>
      </c>
      <c r="O190" s="82">
        <v>16.399999999999999</v>
      </c>
      <c r="P190" s="83">
        <v>8.4</v>
      </c>
      <c r="Q190" s="82">
        <v>1.2</v>
      </c>
      <c r="R190" s="82">
        <v>6.3</v>
      </c>
      <c r="S190" s="82">
        <v>11.2</v>
      </c>
    </row>
    <row r="191" spans="1:19" ht="16" customHeight="1" thickBot="1" x14ac:dyDescent="0.4">
      <c r="A191" s="49">
        <v>187</v>
      </c>
      <c r="B191" s="81" t="s">
        <v>385</v>
      </c>
      <c r="C191" s="82">
        <v>14</v>
      </c>
      <c r="D191" s="83">
        <v>0</v>
      </c>
      <c r="E191" s="82">
        <v>0</v>
      </c>
      <c r="F191" s="50">
        <v>0</v>
      </c>
      <c r="G191" s="50">
        <v>0</v>
      </c>
      <c r="H191" s="83">
        <v>0</v>
      </c>
      <c r="I191" s="82">
        <v>0</v>
      </c>
      <c r="J191" s="82">
        <v>0</v>
      </c>
      <c r="K191" s="82">
        <v>0.3</v>
      </c>
      <c r="L191" s="83">
        <v>0.7</v>
      </c>
      <c r="M191" s="82">
        <v>0.5</v>
      </c>
      <c r="N191" s="82">
        <v>0.2</v>
      </c>
      <c r="O191" s="82">
        <v>2.8</v>
      </c>
      <c r="P191" s="83">
        <v>0.9</v>
      </c>
      <c r="Q191" s="82">
        <v>0.4</v>
      </c>
      <c r="R191" s="82">
        <v>0.4</v>
      </c>
      <c r="S191" s="82">
        <v>2.1</v>
      </c>
    </row>
    <row r="192" spans="1:19" ht="16" customHeight="1" thickBot="1" x14ac:dyDescent="0.4">
      <c r="A192" s="49">
        <v>188</v>
      </c>
      <c r="B192" s="81" t="s">
        <v>386</v>
      </c>
      <c r="C192" s="82">
        <v>94</v>
      </c>
      <c r="D192" s="83">
        <v>0</v>
      </c>
      <c r="E192" s="82">
        <v>0</v>
      </c>
      <c r="F192" s="50">
        <v>0</v>
      </c>
      <c r="G192" s="50">
        <v>0</v>
      </c>
      <c r="H192" s="83">
        <v>0.9</v>
      </c>
      <c r="I192" s="82">
        <v>0.5</v>
      </c>
      <c r="J192" s="82">
        <v>0.3</v>
      </c>
      <c r="K192" s="82">
        <v>2.4</v>
      </c>
      <c r="L192" s="83">
        <v>2.4</v>
      </c>
      <c r="M192" s="82">
        <v>0.6</v>
      </c>
      <c r="N192" s="82">
        <v>1.4</v>
      </c>
      <c r="O192" s="82">
        <v>3.8</v>
      </c>
      <c r="P192" s="83">
        <v>4.7</v>
      </c>
      <c r="Q192" s="82">
        <v>1.1000000000000001</v>
      </c>
      <c r="R192" s="82">
        <v>3</v>
      </c>
      <c r="S192" s="82">
        <v>7.2</v>
      </c>
    </row>
    <row r="193" spans="1:19" ht="16" customHeight="1" thickBot="1" x14ac:dyDescent="0.4">
      <c r="A193" s="49">
        <v>189</v>
      </c>
      <c r="B193" s="81" t="s">
        <v>387</v>
      </c>
      <c r="C193" s="82">
        <v>50</v>
      </c>
      <c r="D193" s="83">
        <v>0.3</v>
      </c>
      <c r="E193" s="82">
        <v>0.2</v>
      </c>
      <c r="F193" s="82">
        <v>0.1</v>
      </c>
      <c r="G193" s="82">
        <v>0.8</v>
      </c>
      <c r="H193" s="83">
        <v>0.6</v>
      </c>
      <c r="I193" s="82">
        <v>0.2</v>
      </c>
      <c r="J193" s="82">
        <v>0.3</v>
      </c>
      <c r="K193" s="82">
        <v>1.1000000000000001</v>
      </c>
      <c r="L193" s="83">
        <v>0.9</v>
      </c>
      <c r="M193" s="82">
        <v>0.4</v>
      </c>
      <c r="N193" s="82">
        <v>0.4</v>
      </c>
      <c r="O193" s="82">
        <v>2.1</v>
      </c>
      <c r="P193" s="83">
        <v>1</v>
      </c>
      <c r="Q193" s="82">
        <v>0.4</v>
      </c>
      <c r="R193" s="82">
        <v>0.5</v>
      </c>
      <c r="S193" s="82">
        <v>2</v>
      </c>
    </row>
    <row r="194" spans="1:19" ht="16" customHeight="1" thickBot="1" x14ac:dyDescent="0.4">
      <c r="A194" s="49">
        <v>190</v>
      </c>
      <c r="B194" s="81" t="s">
        <v>188</v>
      </c>
      <c r="C194" s="84">
        <v>1743</v>
      </c>
      <c r="D194" s="83">
        <v>23.9</v>
      </c>
      <c r="E194" s="82">
        <v>1.6</v>
      </c>
      <c r="F194" s="82">
        <v>21</v>
      </c>
      <c r="G194" s="82">
        <v>27.1</v>
      </c>
      <c r="H194" s="83">
        <v>28.9</v>
      </c>
      <c r="I194" s="82">
        <v>2.1</v>
      </c>
      <c r="J194" s="82">
        <v>24.9</v>
      </c>
      <c r="K194" s="82">
        <v>33.299999999999997</v>
      </c>
      <c r="L194" s="83">
        <v>38.4</v>
      </c>
      <c r="M194" s="82">
        <v>2.2000000000000002</v>
      </c>
      <c r="N194" s="82">
        <v>34.1</v>
      </c>
      <c r="O194" s="82">
        <v>42.8</v>
      </c>
      <c r="P194" s="83">
        <v>45.4</v>
      </c>
      <c r="Q194" s="82">
        <v>2.2999999999999998</v>
      </c>
      <c r="R194" s="82">
        <v>40.9</v>
      </c>
      <c r="S194" s="82">
        <v>50</v>
      </c>
    </row>
    <row r="195" spans="1:19" ht="16" customHeight="1" thickBot="1" x14ac:dyDescent="0.4">
      <c r="A195" s="49">
        <v>191</v>
      </c>
      <c r="B195" s="81" t="s">
        <v>198</v>
      </c>
      <c r="C195" s="82">
        <v>442</v>
      </c>
      <c r="D195" s="83">
        <v>8</v>
      </c>
      <c r="E195" s="82">
        <v>1.1000000000000001</v>
      </c>
      <c r="F195" s="82">
        <v>6.1</v>
      </c>
      <c r="G195" s="82">
        <v>10.4</v>
      </c>
      <c r="H195" s="83">
        <v>9.3000000000000007</v>
      </c>
      <c r="I195" s="82">
        <v>1.3</v>
      </c>
      <c r="J195" s="82">
        <v>7.1</v>
      </c>
      <c r="K195" s="82">
        <v>12.2</v>
      </c>
      <c r="L195" s="83">
        <v>8.3000000000000007</v>
      </c>
      <c r="M195" s="82">
        <v>1.1000000000000001</v>
      </c>
      <c r="N195" s="82">
        <v>6.4</v>
      </c>
      <c r="O195" s="82">
        <v>10.9</v>
      </c>
      <c r="P195" s="83">
        <v>9.1</v>
      </c>
      <c r="Q195" s="82">
        <v>1.3</v>
      </c>
      <c r="R195" s="82">
        <v>6.9</v>
      </c>
      <c r="S195" s="82">
        <v>12</v>
      </c>
    </row>
    <row r="196" spans="1:19" ht="16" customHeight="1" thickBot="1" x14ac:dyDescent="0.4">
      <c r="A196" s="49">
        <v>192</v>
      </c>
      <c r="B196" s="81" t="s">
        <v>191</v>
      </c>
      <c r="C196" s="84">
        <v>1011</v>
      </c>
      <c r="D196" s="83">
        <v>17.7</v>
      </c>
      <c r="E196" s="82">
        <v>1.4</v>
      </c>
      <c r="F196" s="82">
        <v>15.2</v>
      </c>
      <c r="G196" s="82">
        <v>20.6</v>
      </c>
      <c r="H196" s="83">
        <v>20.5</v>
      </c>
      <c r="I196" s="82">
        <v>1.8</v>
      </c>
      <c r="J196" s="82">
        <v>17.3</v>
      </c>
      <c r="K196" s="82">
        <v>24.1</v>
      </c>
      <c r="L196" s="83">
        <v>21.6</v>
      </c>
      <c r="M196" s="82">
        <v>2</v>
      </c>
      <c r="N196" s="82">
        <v>18</v>
      </c>
      <c r="O196" s="82">
        <v>25.7</v>
      </c>
      <c r="P196" s="83">
        <v>22.4</v>
      </c>
      <c r="Q196" s="82">
        <v>2</v>
      </c>
      <c r="R196" s="82">
        <v>18.7</v>
      </c>
      <c r="S196" s="82">
        <v>26.7</v>
      </c>
    </row>
    <row r="197" spans="1:19" ht="27" customHeight="1" thickBot="1" x14ac:dyDescent="0.4">
      <c r="A197" s="49">
        <v>193</v>
      </c>
      <c r="B197" s="81" t="s">
        <v>192</v>
      </c>
      <c r="C197" s="84">
        <v>1003</v>
      </c>
      <c r="D197" s="83">
        <v>21.7</v>
      </c>
      <c r="E197" s="82">
        <v>1.6</v>
      </c>
      <c r="F197" s="82">
        <v>18.7</v>
      </c>
      <c r="G197" s="82">
        <v>24.9</v>
      </c>
      <c r="H197" s="83">
        <v>19.399999999999999</v>
      </c>
      <c r="I197" s="82">
        <v>1.8</v>
      </c>
      <c r="J197" s="82">
        <v>16.100000000000001</v>
      </c>
      <c r="K197" s="82">
        <v>23.3</v>
      </c>
      <c r="L197" s="83">
        <v>17.8</v>
      </c>
      <c r="M197" s="82">
        <v>1.8</v>
      </c>
      <c r="N197" s="82">
        <v>14.5</v>
      </c>
      <c r="O197" s="82">
        <v>21.7</v>
      </c>
      <c r="P197" s="83">
        <v>17.3</v>
      </c>
      <c r="Q197" s="82">
        <v>1.7</v>
      </c>
      <c r="R197" s="82">
        <v>14.2</v>
      </c>
      <c r="S197" s="82">
        <v>20.9</v>
      </c>
    </row>
    <row r="198" spans="1:19" ht="16" customHeight="1" thickBot="1" x14ac:dyDescent="0.4">
      <c r="A198" s="49">
        <v>194</v>
      </c>
      <c r="B198" s="81" t="s">
        <v>388</v>
      </c>
      <c r="C198" s="82">
        <v>2</v>
      </c>
      <c r="D198" s="83">
        <v>0</v>
      </c>
      <c r="E198" s="82">
        <v>0</v>
      </c>
      <c r="F198" s="82">
        <v>0</v>
      </c>
      <c r="G198" s="82">
        <v>0.1</v>
      </c>
      <c r="H198" s="83">
        <v>0</v>
      </c>
      <c r="I198" s="82">
        <v>0</v>
      </c>
      <c r="J198" s="50">
        <v>0</v>
      </c>
      <c r="K198" s="50">
        <v>0</v>
      </c>
      <c r="L198" s="83">
        <v>0</v>
      </c>
      <c r="M198" s="82">
        <v>0</v>
      </c>
      <c r="N198" s="50">
        <v>0</v>
      </c>
      <c r="O198" s="50">
        <v>0</v>
      </c>
      <c r="P198" s="83">
        <v>0.3</v>
      </c>
      <c r="Q198" s="82">
        <v>0.3</v>
      </c>
      <c r="R198" s="82">
        <v>0</v>
      </c>
      <c r="S198" s="82">
        <v>1.8</v>
      </c>
    </row>
    <row r="199" spans="1:19" ht="16" customHeight="1" thickBot="1" x14ac:dyDescent="0.4">
      <c r="A199" s="49">
        <v>195</v>
      </c>
      <c r="B199" s="81" t="s">
        <v>389</v>
      </c>
      <c r="C199" s="82">
        <v>14</v>
      </c>
      <c r="D199" s="83">
        <v>0.2</v>
      </c>
      <c r="E199" s="82">
        <v>0.1</v>
      </c>
      <c r="F199" s="82">
        <v>0</v>
      </c>
      <c r="G199" s="82">
        <v>0.7</v>
      </c>
      <c r="H199" s="83">
        <v>0.2</v>
      </c>
      <c r="I199" s="82">
        <v>0.1</v>
      </c>
      <c r="J199" s="82">
        <v>0.1</v>
      </c>
      <c r="K199" s="82">
        <v>0.6</v>
      </c>
      <c r="L199" s="83">
        <v>0.3</v>
      </c>
      <c r="M199" s="82">
        <v>0.2</v>
      </c>
      <c r="N199" s="82">
        <v>0.1</v>
      </c>
      <c r="O199" s="82">
        <v>0.9</v>
      </c>
      <c r="P199" s="83">
        <v>0.4</v>
      </c>
      <c r="Q199" s="82">
        <v>0.2</v>
      </c>
      <c r="R199" s="82">
        <v>0.1</v>
      </c>
      <c r="S199" s="82">
        <v>1.1000000000000001</v>
      </c>
    </row>
    <row r="200" spans="1:19" ht="16" customHeight="1" thickBot="1" x14ac:dyDescent="0.4">
      <c r="A200" s="49">
        <v>196</v>
      </c>
      <c r="B200" s="81" t="s">
        <v>390</v>
      </c>
      <c r="C200" s="82">
        <v>29</v>
      </c>
      <c r="D200" s="83">
        <v>0.3</v>
      </c>
      <c r="E200" s="82">
        <v>0.2</v>
      </c>
      <c r="F200" s="82">
        <v>0</v>
      </c>
      <c r="G200" s="82">
        <v>1.5</v>
      </c>
      <c r="H200" s="83">
        <v>0.4</v>
      </c>
      <c r="I200" s="82">
        <v>0.3</v>
      </c>
      <c r="J200" s="82">
        <v>0.1</v>
      </c>
      <c r="K200" s="82">
        <v>1.8</v>
      </c>
      <c r="L200" s="83">
        <v>0.9</v>
      </c>
      <c r="M200" s="82">
        <v>0.3</v>
      </c>
      <c r="N200" s="82">
        <v>0.5</v>
      </c>
      <c r="O200" s="82">
        <v>1.6</v>
      </c>
      <c r="P200" s="83">
        <v>0.8</v>
      </c>
      <c r="Q200" s="82">
        <v>0.4</v>
      </c>
      <c r="R200" s="82">
        <v>0.3</v>
      </c>
      <c r="S200" s="82">
        <v>1.9</v>
      </c>
    </row>
    <row r="201" spans="1:19" ht="16" customHeight="1" thickBot="1" x14ac:dyDescent="0.4">
      <c r="A201" s="49">
        <v>197</v>
      </c>
      <c r="B201" s="81" t="s">
        <v>391</v>
      </c>
      <c r="C201" s="82">
        <v>121</v>
      </c>
      <c r="D201" s="83">
        <v>1.5</v>
      </c>
      <c r="E201" s="82">
        <v>0.4</v>
      </c>
      <c r="F201" s="82">
        <v>0.9</v>
      </c>
      <c r="G201" s="82">
        <v>2.5</v>
      </c>
      <c r="H201" s="83">
        <v>2.4</v>
      </c>
      <c r="I201" s="82">
        <v>0.7</v>
      </c>
      <c r="J201" s="82">
        <v>1.4</v>
      </c>
      <c r="K201" s="82">
        <v>4.2</v>
      </c>
      <c r="L201" s="83">
        <v>2.5</v>
      </c>
      <c r="M201" s="82">
        <v>0.8</v>
      </c>
      <c r="N201" s="82">
        <v>1.3</v>
      </c>
      <c r="O201" s="82">
        <v>4.7</v>
      </c>
      <c r="P201" s="83">
        <v>1.8</v>
      </c>
      <c r="Q201" s="82">
        <v>0.4</v>
      </c>
      <c r="R201" s="82">
        <v>1.1000000000000001</v>
      </c>
      <c r="S201" s="82">
        <v>2.8</v>
      </c>
    </row>
    <row r="202" spans="1:19" ht="16" customHeight="1" thickBot="1" x14ac:dyDescent="0.4">
      <c r="A202" s="49">
        <v>198</v>
      </c>
      <c r="B202" s="81" t="s">
        <v>392</v>
      </c>
      <c r="C202" s="82">
        <v>1</v>
      </c>
      <c r="D202" s="83">
        <v>0</v>
      </c>
      <c r="E202" s="82">
        <v>0</v>
      </c>
      <c r="F202" s="50">
        <v>0</v>
      </c>
      <c r="G202" s="50">
        <v>0</v>
      </c>
      <c r="H202" s="83">
        <v>0</v>
      </c>
      <c r="I202" s="82">
        <v>0</v>
      </c>
      <c r="J202" s="50">
        <v>0</v>
      </c>
      <c r="K202" s="50">
        <v>0</v>
      </c>
      <c r="L202" s="83">
        <v>0</v>
      </c>
      <c r="M202" s="82">
        <v>0</v>
      </c>
      <c r="N202" s="82">
        <v>0</v>
      </c>
      <c r="O202" s="82">
        <v>0.3</v>
      </c>
      <c r="P202" s="83">
        <v>0</v>
      </c>
      <c r="Q202" s="82">
        <v>0</v>
      </c>
      <c r="R202" s="50">
        <v>0</v>
      </c>
      <c r="S202" s="50">
        <v>0</v>
      </c>
    </row>
    <row r="203" spans="1:19" ht="26.15" customHeight="1" thickBot="1" x14ac:dyDescent="0.4">
      <c r="A203" s="49">
        <v>199</v>
      </c>
      <c r="B203" s="81" t="s">
        <v>393</v>
      </c>
      <c r="C203" s="82">
        <v>62</v>
      </c>
      <c r="D203" s="83">
        <v>0.6</v>
      </c>
      <c r="E203" s="82">
        <v>0.2</v>
      </c>
      <c r="F203" s="82">
        <v>0.4</v>
      </c>
      <c r="G203" s="82">
        <v>1.1000000000000001</v>
      </c>
      <c r="H203" s="83">
        <v>1.7</v>
      </c>
      <c r="I203" s="82">
        <v>0.7</v>
      </c>
      <c r="J203" s="82">
        <v>0.7</v>
      </c>
      <c r="K203" s="82">
        <v>4</v>
      </c>
      <c r="L203" s="83">
        <v>1.2</v>
      </c>
      <c r="M203" s="82">
        <v>0.4</v>
      </c>
      <c r="N203" s="82">
        <v>0.6</v>
      </c>
      <c r="O203" s="82">
        <v>2.2999999999999998</v>
      </c>
      <c r="P203" s="83">
        <v>0.5</v>
      </c>
      <c r="Q203" s="82">
        <v>0.2</v>
      </c>
      <c r="R203" s="82">
        <v>0.2</v>
      </c>
      <c r="S203" s="82">
        <v>1</v>
      </c>
    </row>
    <row r="204" spans="1:19" ht="29.15" customHeight="1" thickBot="1" x14ac:dyDescent="0.4">
      <c r="A204" s="49">
        <v>200</v>
      </c>
      <c r="B204" s="81" t="s">
        <v>394</v>
      </c>
      <c r="C204" s="82">
        <v>35</v>
      </c>
      <c r="D204" s="83">
        <v>1</v>
      </c>
      <c r="E204" s="82">
        <v>0.4</v>
      </c>
      <c r="F204" s="82">
        <v>0.4</v>
      </c>
      <c r="G204" s="82">
        <v>2.2999999999999998</v>
      </c>
      <c r="H204" s="83">
        <v>1.6</v>
      </c>
      <c r="I204" s="82">
        <v>0.7</v>
      </c>
      <c r="J204" s="82">
        <v>0.7</v>
      </c>
      <c r="K204" s="82">
        <v>3.6</v>
      </c>
      <c r="L204" s="83">
        <v>0.5</v>
      </c>
      <c r="M204" s="82">
        <v>0.3</v>
      </c>
      <c r="N204" s="82">
        <v>0.2</v>
      </c>
      <c r="O204" s="82">
        <v>1.6</v>
      </c>
      <c r="P204" s="83">
        <v>0.2</v>
      </c>
      <c r="Q204" s="82">
        <v>0.1</v>
      </c>
      <c r="R204" s="82">
        <v>0</v>
      </c>
      <c r="S204" s="82">
        <v>0.8</v>
      </c>
    </row>
    <row r="205" spans="1:19" ht="27" customHeight="1" thickBot="1" x14ac:dyDescent="0.4">
      <c r="A205" s="49">
        <v>201</v>
      </c>
      <c r="B205" s="81" t="s">
        <v>395</v>
      </c>
      <c r="C205" s="82">
        <v>11</v>
      </c>
      <c r="D205" s="83">
        <v>0.2</v>
      </c>
      <c r="E205" s="82">
        <v>0.1</v>
      </c>
      <c r="F205" s="82">
        <v>0.1</v>
      </c>
      <c r="G205" s="82">
        <v>0.6</v>
      </c>
      <c r="H205" s="83">
        <v>0.2</v>
      </c>
      <c r="I205" s="82">
        <v>0.1</v>
      </c>
      <c r="J205" s="82">
        <v>0.1</v>
      </c>
      <c r="K205" s="82">
        <v>0.7</v>
      </c>
      <c r="L205" s="83">
        <v>0.1</v>
      </c>
      <c r="M205" s="82">
        <v>0.1</v>
      </c>
      <c r="N205" s="82">
        <v>0</v>
      </c>
      <c r="O205" s="82">
        <v>0.7</v>
      </c>
      <c r="P205" s="83">
        <v>0.1</v>
      </c>
      <c r="Q205" s="82">
        <v>0.1</v>
      </c>
      <c r="R205" s="82">
        <v>0</v>
      </c>
      <c r="S205" s="82">
        <v>0.3</v>
      </c>
    </row>
    <row r="206" spans="1:19" ht="16" customHeight="1" thickBot="1" x14ac:dyDescent="0.4">
      <c r="A206" s="49">
        <v>202</v>
      </c>
      <c r="B206" s="81" t="s">
        <v>396</v>
      </c>
      <c r="C206" s="82">
        <v>1</v>
      </c>
      <c r="D206" s="83">
        <v>0.1</v>
      </c>
      <c r="E206" s="82">
        <v>0.1</v>
      </c>
      <c r="F206" s="82">
        <v>0</v>
      </c>
      <c r="G206" s="82">
        <v>0.4</v>
      </c>
      <c r="H206" s="83">
        <v>0</v>
      </c>
      <c r="I206" s="82">
        <v>0</v>
      </c>
      <c r="J206" s="50">
        <v>0</v>
      </c>
      <c r="K206" s="50">
        <v>0</v>
      </c>
      <c r="L206" s="83">
        <v>0</v>
      </c>
      <c r="M206" s="82">
        <v>0</v>
      </c>
      <c r="N206" s="50">
        <v>0</v>
      </c>
      <c r="O206" s="50">
        <v>0</v>
      </c>
      <c r="P206" s="83">
        <v>0</v>
      </c>
      <c r="Q206" s="82">
        <v>0</v>
      </c>
      <c r="R206" s="50">
        <v>0</v>
      </c>
      <c r="S206" s="50">
        <v>0</v>
      </c>
    </row>
    <row r="207" spans="1:19" ht="16" customHeight="1" thickBot="1" x14ac:dyDescent="0.4">
      <c r="A207" s="49">
        <v>203</v>
      </c>
      <c r="B207" s="81" t="s">
        <v>396</v>
      </c>
      <c r="C207" s="50">
        <v>0</v>
      </c>
      <c r="D207" s="74">
        <v>0</v>
      </c>
      <c r="E207" s="50">
        <v>0</v>
      </c>
      <c r="F207" s="50">
        <v>0</v>
      </c>
      <c r="G207" s="50">
        <v>0</v>
      </c>
      <c r="H207" s="74">
        <v>0</v>
      </c>
      <c r="I207" s="50">
        <v>0</v>
      </c>
      <c r="J207" s="50">
        <v>0</v>
      </c>
      <c r="K207" s="50">
        <v>0</v>
      </c>
      <c r="L207" s="74">
        <v>0</v>
      </c>
      <c r="M207" s="50">
        <v>0</v>
      </c>
      <c r="N207" s="50">
        <v>0</v>
      </c>
      <c r="O207" s="50">
        <v>0</v>
      </c>
      <c r="P207" s="74">
        <v>0</v>
      </c>
      <c r="Q207" s="50">
        <v>0</v>
      </c>
      <c r="R207" s="50">
        <v>0</v>
      </c>
      <c r="S207" s="50">
        <v>0</v>
      </c>
    </row>
    <row r="208" spans="1:19" ht="16" customHeight="1" thickBot="1" x14ac:dyDescent="0.4">
      <c r="A208" s="49">
        <v>204</v>
      </c>
      <c r="B208" s="81" t="s">
        <v>396</v>
      </c>
      <c r="C208" s="50">
        <v>0</v>
      </c>
      <c r="D208" s="74">
        <v>0</v>
      </c>
      <c r="E208" s="50">
        <v>0</v>
      </c>
      <c r="F208" s="50">
        <v>0</v>
      </c>
      <c r="G208" s="50">
        <v>0</v>
      </c>
      <c r="H208" s="74">
        <v>0</v>
      </c>
      <c r="I208" s="50">
        <v>0</v>
      </c>
      <c r="J208" s="50">
        <v>0</v>
      </c>
      <c r="K208" s="50">
        <v>0</v>
      </c>
      <c r="L208" s="74">
        <v>0</v>
      </c>
      <c r="M208" s="50">
        <v>0</v>
      </c>
      <c r="N208" s="50">
        <v>0</v>
      </c>
      <c r="O208" s="50">
        <v>0</v>
      </c>
      <c r="P208" s="74">
        <v>0</v>
      </c>
      <c r="Q208" s="50">
        <v>0</v>
      </c>
      <c r="R208" s="50">
        <v>0</v>
      </c>
      <c r="S208" s="50">
        <v>0</v>
      </c>
    </row>
    <row r="209" spans="1:19" ht="16" customHeight="1" thickBot="1" x14ac:dyDescent="0.4">
      <c r="A209" s="49">
        <v>205</v>
      </c>
      <c r="B209" s="81" t="s">
        <v>397</v>
      </c>
      <c r="C209" s="82">
        <v>9</v>
      </c>
      <c r="D209" s="83">
        <v>0</v>
      </c>
      <c r="E209" s="82">
        <v>0</v>
      </c>
      <c r="F209" s="82">
        <v>0</v>
      </c>
      <c r="G209" s="82">
        <v>0.3</v>
      </c>
      <c r="H209" s="83">
        <v>0</v>
      </c>
      <c r="I209" s="82">
        <v>0</v>
      </c>
      <c r="J209" s="50">
        <v>0</v>
      </c>
      <c r="K209" s="50">
        <v>0</v>
      </c>
      <c r="L209" s="83">
        <v>0.1</v>
      </c>
      <c r="M209" s="82">
        <v>0.1</v>
      </c>
      <c r="N209" s="82">
        <v>0</v>
      </c>
      <c r="O209" s="82">
        <v>0.5</v>
      </c>
      <c r="P209" s="83">
        <v>0.3</v>
      </c>
      <c r="Q209" s="82">
        <v>0.1</v>
      </c>
      <c r="R209" s="82">
        <v>0.1</v>
      </c>
      <c r="S209" s="82">
        <v>0.6</v>
      </c>
    </row>
    <row r="210" spans="1:19" x14ac:dyDescent="0.35">
      <c r="A210" s="257" t="s">
        <v>143</v>
      </c>
      <c r="B210" s="257"/>
      <c r="C210" s="257"/>
      <c r="D210" s="257"/>
      <c r="E210" s="257"/>
      <c r="F210" s="257"/>
      <c r="G210" s="257"/>
      <c r="H210" s="257"/>
      <c r="I210" s="257"/>
      <c r="J210" s="257"/>
      <c r="K210" s="257"/>
      <c r="L210" s="257"/>
      <c r="M210" s="257"/>
      <c r="N210" s="257"/>
      <c r="O210" s="257"/>
      <c r="P210" s="257"/>
      <c r="Q210" s="257"/>
      <c r="R210" s="257"/>
      <c r="S210" s="257"/>
    </row>
    <row r="211" spans="1:19" x14ac:dyDescent="0.35">
      <c r="A211" s="27"/>
    </row>
  </sheetData>
  <mergeCells count="10">
    <mergeCell ref="A210:S210"/>
    <mergeCell ref="A1:S1"/>
    <mergeCell ref="A2:A4"/>
    <mergeCell ref="B2:B4"/>
    <mergeCell ref="C2:C4"/>
    <mergeCell ref="D2:S2"/>
    <mergeCell ref="D3:G3"/>
    <mergeCell ref="H3:K3"/>
    <mergeCell ref="L3:O3"/>
    <mergeCell ref="P3:S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1"/>
  <sheetViews>
    <sheetView workbookViewId="0">
      <selection sqref="A1:K2"/>
    </sheetView>
  </sheetViews>
  <sheetFormatPr defaultColWidth="11.453125" defaultRowHeight="14.5" x14ac:dyDescent="0.35"/>
  <cols>
    <col min="1" max="1" width="5.1796875" customWidth="1"/>
    <col min="2" max="2" width="43.81640625" customWidth="1"/>
    <col min="3" max="3" width="10.81640625" customWidth="1"/>
  </cols>
  <sheetData>
    <row r="1" spans="1:11" x14ac:dyDescent="0.35">
      <c r="A1" s="173" t="s">
        <v>403</v>
      </c>
      <c r="B1" s="173"/>
      <c r="C1" s="173"/>
      <c r="D1" s="173"/>
      <c r="E1" s="173"/>
      <c r="F1" s="173"/>
      <c r="G1" s="173"/>
      <c r="H1" s="173"/>
      <c r="I1" s="173"/>
      <c r="J1" s="173"/>
      <c r="K1" s="173"/>
    </row>
    <row r="2" spans="1:11" ht="15" thickBot="1" x14ac:dyDescent="0.4">
      <c r="A2" s="320"/>
      <c r="B2" s="320"/>
      <c r="C2" s="320"/>
      <c r="D2" s="320"/>
      <c r="E2" s="320"/>
      <c r="F2" s="320"/>
      <c r="G2" s="320"/>
      <c r="H2" s="320"/>
      <c r="I2" s="320"/>
      <c r="J2" s="320"/>
      <c r="K2" s="320"/>
    </row>
    <row r="3" spans="1:11" ht="15" thickBot="1" x14ac:dyDescent="0.4">
      <c r="A3" s="321" t="s">
        <v>206</v>
      </c>
      <c r="B3" s="321" t="s">
        <v>151</v>
      </c>
      <c r="C3" s="321" t="s">
        <v>155</v>
      </c>
      <c r="D3" s="323" t="s">
        <v>399</v>
      </c>
      <c r="E3" s="324"/>
      <c r="F3" s="324"/>
      <c r="G3" s="325"/>
      <c r="H3" s="323" t="s">
        <v>400</v>
      </c>
      <c r="I3" s="324"/>
      <c r="J3" s="324"/>
      <c r="K3" s="325"/>
    </row>
    <row r="4" spans="1:11" ht="15" thickBot="1" x14ac:dyDescent="0.4">
      <c r="A4" s="322"/>
      <c r="B4" s="322"/>
      <c r="C4" s="322"/>
      <c r="D4" s="86" t="s">
        <v>89</v>
      </c>
      <c r="E4" s="87" t="s">
        <v>90</v>
      </c>
      <c r="F4" s="87" t="s">
        <v>91</v>
      </c>
      <c r="G4" s="87" t="s">
        <v>92</v>
      </c>
      <c r="H4" s="86" t="s">
        <v>89</v>
      </c>
      <c r="I4" s="86" t="s">
        <v>90</v>
      </c>
      <c r="J4" s="86" t="s">
        <v>91</v>
      </c>
      <c r="K4" s="86" t="s">
        <v>92</v>
      </c>
    </row>
    <row r="5" spans="1:11" ht="15" thickBot="1" x14ac:dyDescent="0.4">
      <c r="A5" s="88">
        <v>1</v>
      </c>
      <c r="B5" s="81" t="s">
        <v>212</v>
      </c>
      <c r="C5" s="82">
        <v>13</v>
      </c>
      <c r="D5" s="83">
        <v>0.3</v>
      </c>
      <c r="E5" s="82">
        <v>0.1</v>
      </c>
      <c r="F5" s="82">
        <v>0.1</v>
      </c>
      <c r="G5" s="82">
        <v>0.7</v>
      </c>
      <c r="H5" s="83">
        <v>0.3</v>
      </c>
      <c r="I5" s="82">
        <v>0.1</v>
      </c>
      <c r="J5" s="82">
        <v>0.1</v>
      </c>
      <c r="K5" s="82">
        <v>0.8</v>
      </c>
    </row>
    <row r="6" spans="1:11" ht="15" thickBot="1" x14ac:dyDescent="0.4">
      <c r="A6" s="88">
        <v>2</v>
      </c>
      <c r="B6" s="81" t="s">
        <v>213</v>
      </c>
      <c r="C6" s="82">
        <v>59</v>
      </c>
      <c r="D6" s="83">
        <v>0.2</v>
      </c>
      <c r="E6" s="82">
        <v>0.1</v>
      </c>
      <c r="F6" s="82">
        <v>0.1</v>
      </c>
      <c r="G6" s="82">
        <v>0.5</v>
      </c>
      <c r="H6" s="83">
        <v>2.5</v>
      </c>
      <c r="I6" s="82">
        <v>0.5</v>
      </c>
      <c r="J6" s="82">
        <v>1.6</v>
      </c>
      <c r="K6" s="82">
        <v>3.7</v>
      </c>
    </row>
    <row r="7" spans="1:11" ht="15" thickBot="1" x14ac:dyDescent="0.4">
      <c r="A7" s="88">
        <v>3</v>
      </c>
      <c r="B7" s="81" t="s">
        <v>140</v>
      </c>
      <c r="C7" s="84">
        <v>4196</v>
      </c>
      <c r="D7" s="83">
        <v>79.8</v>
      </c>
      <c r="E7" s="82">
        <v>1.3</v>
      </c>
      <c r="F7" s="82">
        <v>77.2</v>
      </c>
      <c r="G7" s="82">
        <v>82.1</v>
      </c>
      <c r="H7" s="83">
        <v>78</v>
      </c>
      <c r="I7" s="82">
        <v>1.3</v>
      </c>
      <c r="J7" s="82">
        <v>75.3</v>
      </c>
      <c r="K7" s="82">
        <v>80.5</v>
      </c>
    </row>
    <row r="8" spans="1:11" ht="15" thickBot="1" x14ac:dyDescent="0.4">
      <c r="A8" s="88">
        <v>4</v>
      </c>
      <c r="B8" s="81" t="s">
        <v>214</v>
      </c>
      <c r="C8" s="82">
        <v>14</v>
      </c>
      <c r="D8" s="83">
        <v>0.4</v>
      </c>
      <c r="E8" s="82">
        <v>0.2</v>
      </c>
      <c r="F8" s="82">
        <v>0.1</v>
      </c>
      <c r="G8" s="82">
        <v>0.8</v>
      </c>
      <c r="H8" s="83">
        <v>0.2</v>
      </c>
      <c r="I8" s="82">
        <v>0.1</v>
      </c>
      <c r="J8" s="82">
        <v>0.1</v>
      </c>
      <c r="K8" s="82">
        <v>0.5</v>
      </c>
    </row>
    <row r="9" spans="1:11" ht="15" thickBot="1" x14ac:dyDescent="0.4">
      <c r="A9" s="88">
        <v>5</v>
      </c>
      <c r="B9" s="81" t="s">
        <v>215</v>
      </c>
      <c r="C9" s="82">
        <v>1</v>
      </c>
      <c r="D9" s="83">
        <v>0</v>
      </c>
      <c r="E9" s="82">
        <v>0</v>
      </c>
      <c r="F9" s="50">
        <v>0</v>
      </c>
      <c r="G9" s="50">
        <v>0</v>
      </c>
      <c r="H9" s="83">
        <v>0</v>
      </c>
      <c r="I9" s="82">
        <v>0</v>
      </c>
      <c r="J9" s="82">
        <v>0</v>
      </c>
      <c r="K9" s="82">
        <v>0.3</v>
      </c>
    </row>
    <row r="10" spans="1:11" ht="15" thickBot="1" x14ac:dyDescent="0.4">
      <c r="A10" s="88">
        <v>6</v>
      </c>
      <c r="B10" s="81" t="s">
        <v>216</v>
      </c>
      <c r="C10" s="82">
        <v>79</v>
      </c>
      <c r="D10" s="83">
        <v>1.7</v>
      </c>
      <c r="E10" s="82">
        <v>0.3</v>
      </c>
      <c r="F10" s="82">
        <v>1.1000000000000001</v>
      </c>
      <c r="G10" s="82">
        <v>2.5</v>
      </c>
      <c r="H10" s="83">
        <v>0.8</v>
      </c>
      <c r="I10" s="82">
        <v>0.3</v>
      </c>
      <c r="J10" s="82">
        <v>0.4</v>
      </c>
      <c r="K10" s="82">
        <v>1.5</v>
      </c>
    </row>
    <row r="11" spans="1:11" ht="15" thickBot="1" x14ac:dyDescent="0.4">
      <c r="A11" s="88">
        <v>7</v>
      </c>
      <c r="B11" s="81" t="s">
        <v>401</v>
      </c>
      <c r="C11" s="82">
        <v>179</v>
      </c>
      <c r="D11" s="83">
        <v>3.3</v>
      </c>
      <c r="E11" s="82">
        <v>0.5</v>
      </c>
      <c r="F11" s="82">
        <v>2.4</v>
      </c>
      <c r="G11" s="82">
        <v>4.5999999999999996</v>
      </c>
      <c r="H11" s="83">
        <v>2.2999999999999998</v>
      </c>
      <c r="I11" s="82">
        <v>0.4</v>
      </c>
      <c r="J11" s="82">
        <v>1.6</v>
      </c>
      <c r="K11" s="82">
        <v>3.2</v>
      </c>
    </row>
    <row r="12" spans="1:11" ht="15" thickBot="1" x14ac:dyDescent="0.4">
      <c r="A12" s="88">
        <v>8</v>
      </c>
      <c r="B12" s="81" t="s">
        <v>218</v>
      </c>
      <c r="C12" s="82">
        <v>138</v>
      </c>
      <c r="D12" s="83">
        <v>2.2999999999999998</v>
      </c>
      <c r="E12" s="82">
        <v>0.4</v>
      </c>
      <c r="F12" s="82">
        <v>1.7</v>
      </c>
      <c r="G12" s="82">
        <v>3.2</v>
      </c>
      <c r="H12" s="83">
        <v>2</v>
      </c>
      <c r="I12" s="82">
        <v>0.4</v>
      </c>
      <c r="J12" s="82">
        <v>1.4</v>
      </c>
      <c r="K12" s="82">
        <v>2.9</v>
      </c>
    </row>
    <row r="13" spans="1:11" ht="15" thickBot="1" x14ac:dyDescent="0.4">
      <c r="A13" s="88">
        <v>9</v>
      </c>
      <c r="B13" s="81" t="s">
        <v>219</v>
      </c>
      <c r="C13" s="82">
        <v>34</v>
      </c>
      <c r="D13" s="83">
        <v>0.5</v>
      </c>
      <c r="E13" s="82">
        <v>0.2</v>
      </c>
      <c r="F13" s="82">
        <v>0.2</v>
      </c>
      <c r="G13" s="82">
        <v>1</v>
      </c>
      <c r="H13" s="83">
        <v>0.7</v>
      </c>
      <c r="I13" s="82">
        <v>0.2</v>
      </c>
      <c r="J13" s="82">
        <v>0.4</v>
      </c>
      <c r="K13" s="82">
        <v>1.4</v>
      </c>
    </row>
    <row r="14" spans="1:11" ht="15" thickBot="1" x14ac:dyDescent="0.4">
      <c r="A14" s="88">
        <v>10</v>
      </c>
      <c r="B14" s="81" t="s">
        <v>220</v>
      </c>
      <c r="C14" s="82">
        <v>40</v>
      </c>
      <c r="D14" s="83">
        <v>1.5</v>
      </c>
      <c r="E14" s="82">
        <v>0.4</v>
      </c>
      <c r="F14" s="82">
        <v>0.9</v>
      </c>
      <c r="G14" s="82">
        <v>2.6</v>
      </c>
      <c r="H14" s="83">
        <v>0.1</v>
      </c>
      <c r="I14" s="82">
        <v>0.1</v>
      </c>
      <c r="J14" s="82">
        <v>0</v>
      </c>
      <c r="K14" s="82">
        <v>0.3</v>
      </c>
    </row>
    <row r="15" spans="1:11" ht="15" thickBot="1" x14ac:dyDescent="0.4">
      <c r="A15" s="88">
        <v>11</v>
      </c>
      <c r="B15" s="81" t="s">
        <v>221</v>
      </c>
      <c r="C15" s="82">
        <v>45</v>
      </c>
      <c r="D15" s="83">
        <v>1.2</v>
      </c>
      <c r="E15" s="82">
        <v>0.3</v>
      </c>
      <c r="F15" s="82">
        <v>0.8</v>
      </c>
      <c r="G15" s="82">
        <v>2</v>
      </c>
      <c r="H15" s="83">
        <v>0.5</v>
      </c>
      <c r="I15" s="82">
        <v>0.2</v>
      </c>
      <c r="J15" s="82">
        <v>0.2</v>
      </c>
      <c r="K15" s="82">
        <v>1.3</v>
      </c>
    </row>
    <row r="16" spans="1:11" ht="15" thickBot="1" x14ac:dyDescent="0.4">
      <c r="A16" s="88">
        <v>12</v>
      </c>
      <c r="B16" s="81" t="s">
        <v>200</v>
      </c>
      <c r="C16" s="82">
        <v>356</v>
      </c>
      <c r="D16" s="83">
        <v>10.6</v>
      </c>
      <c r="E16" s="82">
        <v>0.9</v>
      </c>
      <c r="F16" s="82">
        <v>8.9</v>
      </c>
      <c r="G16" s="82">
        <v>12.6</v>
      </c>
      <c r="H16" s="83">
        <v>4.8</v>
      </c>
      <c r="I16" s="82">
        <v>0.7</v>
      </c>
      <c r="J16" s="82">
        <v>3.6</v>
      </c>
      <c r="K16" s="82">
        <v>6.5</v>
      </c>
    </row>
    <row r="17" spans="1:11" ht="15" thickBot="1" x14ac:dyDescent="0.4">
      <c r="A17" s="88">
        <v>13</v>
      </c>
      <c r="B17" s="81" t="s">
        <v>222</v>
      </c>
      <c r="C17" s="82">
        <v>1</v>
      </c>
      <c r="D17" s="83">
        <v>0</v>
      </c>
      <c r="E17" s="82">
        <v>0</v>
      </c>
      <c r="F17" s="50">
        <v>0</v>
      </c>
      <c r="G17" s="50">
        <v>0</v>
      </c>
      <c r="H17" s="83">
        <v>0</v>
      </c>
      <c r="I17" s="82">
        <v>0</v>
      </c>
      <c r="J17" s="82">
        <v>0</v>
      </c>
      <c r="K17" s="82">
        <v>0.1</v>
      </c>
    </row>
    <row r="18" spans="1:11" ht="15" thickBot="1" x14ac:dyDescent="0.4">
      <c r="A18" s="88">
        <v>14</v>
      </c>
      <c r="B18" s="81" t="s">
        <v>223</v>
      </c>
      <c r="C18" s="50">
        <v>0</v>
      </c>
      <c r="D18" s="74">
        <v>0</v>
      </c>
      <c r="E18" s="50">
        <v>0</v>
      </c>
      <c r="F18" s="50">
        <v>0</v>
      </c>
      <c r="G18" s="50">
        <v>0</v>
      </c>
      <c r="H18" s="74">
        <v>0</v>
      </c>
      <c r="I18" s="50">
        <v>0</v>
      </c>
      <c r="J18" s="50">
        <v>0</v>
      </c>
      <c r="K18" s="50">
        <v>0</v>
      </c>
    </row>
    <row r="19" spans="1:11" ht="15" thickBot="1" x14ac:dyDescent="0.4">
      <c r="A19" s="88">
        <v>15</v>
      </c>
      <c r="B19" s="81" t="s">
        <v>224</v>
      </c>
      <c r="C19" s="50">
        <v>0</v>
      </c>
      <c r="D19" s="74">
        <v>0</v>
      </c>
      <c r="E19" s="50">
        <v>0</v>
      </c>
      <c r="F19" s="50">
        <v>0</v>
      </c>
      <c r="G19" s="50">
        <v>0</v>
      </c>
      <c r="H19" s="74">
        <v>0</v>
      </c>
      <c r="I19" s="50">
        <v>0</v>
      </c>
      <c r="J19" s="50">
        <v>0</v>
      </c>
      <c r="K19" s="50">
        <v>0</v>
      </c>
    </row>
    <row r="20" spans="1:11" ht="15" thickBot="1" x14ac:dyDescent="0.4">
      <c r="A20" s="88">
        <v>16</v>
      </c>
      <c r="B20" s="81" t="s">
        <v>225</v>
      </c>
      <c r="C20" s="82">
        <v>3</v>
      </c>
      <c r="D20" s="83">
        <v>0</v>
      </c>
      <c r="E20" s="82">
        <v>0</v>
      </c>
      <c r="F20" s="82">
        <v>0</v>
      </c>
      <c r="G20" s="82">
        <v>0.1</v>
      </c>
      <c r="H20" s="83">
        <v>0</v>
      </c>
      <c r="I20" s="82">
        <v>0</v>
      </c>
      <c r="J20" s="82">
        <v>0</v>
      </c>
      <c r="K20" s="82">
        <v>0.1</v>
      </c>
    </row>
    <row r="21" spans="1:11" ht="15" thickBot="1" x14ac:dyDescent="0.4">
      <c r="A21" s="88">
        <v>17</v>
      </c>
      <c r="B21" s="81" t="s">
        <v>226</v>
      </c>
      <c r="C21" s="82">
        <v>75</v>
      </c>
      <c r="D21" s="83">
        <v>1.2</v>
      </c>
      <c r="E21" s="82">
        <v>0.3</v>
      </c>
      <c r="F21" s="82">
        <v>0.8</v>
      </c>
      <c r="G21" s="82">
        <v>1.9</v>
      </c>
      <c r="H21" s="83">
        <v>1</v>
      </c>
      <c r="I21" s="82">
        <v>0.3</v>
      </c>
      <c r="J21" s="82">
        <v>0.5</v>
      </c>
      <c r="K21" s="82">
        <v>2</v>
      </c>
    </row>
    <row r="22" spans="1:11" ht="15" thickBot="1" x14ac:dyDescent="0.4">
      <c r="A22" s="88">
        <v>18</v>
      </c>
      <c r="B22" s="81" t="s">
        <v>227</v>
      </c>
      <c r="C22" s="50">
        <v>0</v>
      </c>
      <c r="D22" s="74">
        <v>0</v>
      </c>
      <c r="E22" s="50">
        <v>0</v>
      </c>
      <c r="F22" s="50">
        <v>0</v>
      </c>
      <c r="G22" s="50">
        <v>0</v>
      </c>
      <c r="H22" s="74">
        <v>0</v>
      </c>
      <c r="I22" s="50">
        <v>0</v>
      </c>
      <c r="J22" s="50">
        <v>0</v>
      </c>
      <c r="K22" s="50">
        <v>0</v>
      </c>
    </row>
    <row r="23" spans="1:11" ht="15" thickBot="1" x14ac:dyDescent="0.4">
      <c r="A23" s="88">
        <v>19</v>
      </c>
      <c r="B23" s="81" t="s">
        <v>228</v>
      </c>
      <c r="C23" s="82">
        <v>18</v>
      </c>
      <c r="D23" s="83">
        <v>0.8</v>
      </c>
      <c r="E23" s="82">
        <v>0.3</v>
      </c>
      <c r="F23" s="82">
        <v>0.4</v>
      </c>
      <c r="G23" s="82">
        <v>1.6</v>
      </c>
      <c r="H23" s="83">
        <v>0.1</v>
      </c>
      <c r="I23" s="82">
        <v>0.1</v>
      </c>
      <c r="J23" s="82">
        <v>0</v>
      </c>
      <c r="K23" s="82">
        <v>0.8</v>
      </c>
    </row>
    <row r="24" spans="1:11" ht="15" thickBot="1" x14ac:dyDescent="0.4">
      <c r="A24" s="88">
        <v>20</v>
      </c>
      <c r="B24" s="81" t="s">
        <v>229</v>
      </c>
      <c r="C24" s="82">
        <v>11</v>
      </c>
      <c r="D24" s="83">
        <v>0.2</v>
      </c>
      <c r="E24" s="82">
        <v>0.1</v>
      </c>
      <c r="F24" s="82">
        <v>0.1</v>
      </c>
      <c r="G24" s="82">
        <v>0.8</v>
      </c>
      <c r="H24" s="83">
        <v>0.2</v>
      </c>
      <c r="I24" s="82">
        <v>0.1</v>
      </c>
      <c r="J24" s="82">
        <v>0.1</v>
      </c>
      <c r="K24" s="82">
        <v>0.5</v>
      </c>
    </row>
    <row r="25" spans="1:11" ht="15" thickBot="1" x14ac:dyDescent="0.4">
      <c r="A25" s="88">
        <v>21</v>
      </c>
      <c r="B25" s="81" t="s">
        <v>230</v>
      </c>
      <c r="C25" s="82">
        <v>22</v>
      </c>
      <c r="D25" s="83">
        <v>0.6</v>
      </c>
      <c r="E25" s="82">
        <v>0.3</v>
      </c>
      <c r="F25" s="82">
        <v>0.3</v>
      </c>
      <c r="G25" s="82">
        <v>1.5</v>
      </c>
      <c r="H25" s="83">
        <v>0.2</v>
      </c>
      <c r="I25" s="82">
        <v>0.1</v>
      </c>
      <c r="J25" s="82">
        <v>0.1</v>
      </c>
      <c r="K25" s="82">
        <v>0.5</v>
      </c>
    </row>
    <row r="26" spans="1:11" ht="15" thickBot="1" x14ac:dyDescent="0.4">
      <c r="A26" s="88">
        <v>22</v>
      </c>
      <c r="B26" s="81" t="s">
        <v>231</v>
      </c>
      <c r="C26" s="82">
        <v>29</v>
      </c>
      <c r="D26" s="83">
        <v>0.3</v>
      </c>
      <c r="E26" s="82">
        <v>0.1</v>
      </c>
      <c r="F26" s="82">
        <v>0.2</v>
      </c>
      <c r="G26" s="82">
        <v>0.5</v>
      </c>
      <c r="H26" s="83">
        <v>0.8</v>
      </c>
      <c r="I26" s="82">
        <v>0.3</v>
      </c>
      <c r="J26" s="82">
        <v>0.4</v>
      </c>
      <c r="K26" s="82">
        <v>1.7</v>
      </c>
    </row>
    <row r="27" spans="1:11" ht="15" thickBot="1" x14ac:dyDescent="0.4">
      <c r="A27" s="88">
        <v>23</v>
      </c>
      <c r="B27" s="81" t="s">
        <v>232</v>
      </c>
      <c r="C27" s="50">
        <v>0</v>
      </c>
      <c r="D27" s="74">
        <v>0</v>
      </c>
      <c r="E27" s="50">
        <v>0</v>
      </c>
      <c r="F27" s="50">
        <v>0</v>
      </c>
      <c r="G27" s="50">
        <v>0</v>
      </c>
      <c r="H27" s="74">
        <v>0</v>
      </c>
      <c r="I27" s="50">
        <v>0</v>
      </c>
      <c r="J27" s="50">
        <v>0</v>
      </c>
      <c r="K27" s="50">
        <v>0</v>
      </c>
    </row>
    <row r="28" spans="1:11" ht="15" thickBot="1" x14ac:dyDescent="0.4">
      <c r="A28" s="88">
        <v>24</v>
      </c>
      <c r="B28" s="81" t="s">
        <v>233</v>
      </c>
      <c r="C28" s="82">
        <v>7</v>
      </c>
      <c r="D28" s="83">
        <v>0.1</v>
      </c>
      <c r="E28" s="82">
        <v>0</v>
      </c>
      <c r="F28" s="82">
        <v>0</v>
      </c>
      <c r="G28" s="82">
        <v>0.2</v>
      </c>
      <c r="H28" s="83">
        <v>0.1</v>
      </c>
      <c r="I28" s="82">
        <v>0.1</v>
      </c>
      <c r="J28" s="82">
        <v>0</v>
      </c>
      <c r="K28" s="82">
        <v>0.4</v>
      </c>
    </row>
    <row r="29" spans="1:11" ht="15" thickBot="1" x14ac:dyDescent="0.4">
      <c r="A29" s="88">
        <v>25</v>
      </c>
      <c r="B29" s="81" t="s">
        <v>234</v>
      </c>
      <c r="C29" s="82">
        <v>42</v>
      </c>
      <c r="D29" s="83">
        <v>1.6</v>
      </c>
      <c r="E29" s="82">
        <v>0.5</v>
      </c>
      <c r="F29" s="82">
        <v>0.9</v>
      </c>
      <c r="G29" s="82">
        <v>2.8</v>
      </c>
      <c r="H29" s="83">
        <v>0.6</v>
      </c>
      <c r="I29" s="82">
        <v>0.2</v>
      </c>
      <c r="J29" s="82">
        <v>0.3</v>
      </c>
      <c r="K29" s="82">
        <v>1.3</v>
      </c>
    </row>
    <row r="30" spans="1:11" ht="15" thickBot="1" x14ac:dyDescent="0.4">
      <c r="A30" s="88">
        <v>26</v>
      </c>
      <c r="B30" s="81" t="s">
        <v>235</v>
      </c>
      <c r="C30" s="82">
        <v>56</v>
      </c>
      <c r="D30" s="83">
        <v>0</v>
      </c>
      <c r="E30" s="82">
        <v>0</v>
      </c>
      <c r="F30" s="82">
        <v>0</v>
      </c>
      <c r="G30" s="82">
        <v>0.1</v>
      </c>
      <c r="H30" s="83">
        <v>1.8</v>
      </c>
      <c r="I30" s="82">
        <v>0.4</v>
      </c>
      <c r="J30" s="82">
        <v>1.2</v>
      </c>
      <c r="K30" s="82">
        <v>2.7</v>
      </c>
    </row>
    <row r="31" spans="1:11" ht="15" thickBot="1" x14ac:dyDescent="0.4">
      <c r="A31" s="88">
        <v>27</v>
      </c>
      <c r="B31" s="81" t="s">
        <v>141</v>
      </c>
      <c r="C31" s="84">
        <v>4162</v>
      </c>
      <c r="D31" s="83">
        <v>80.599999999999994</v>
      </c>
      <c r="E31" s="82">
        <v>1.1000000000000001</v>
      </c>
      <c r="F31" s="82">
        <v>78.3</v>
      </c>
      <c r="G31" s="82">
        <v>82.8</v>
      </c>
      <c r="H31" s="83">
        <v>78.400000000000006</v>
      </c>
      <c r="I31" s="82">
        <v>1.3</v>
      </c>
      <c r="J31" s="82">
        <v>75.7</v>
      </c>
      <c r="K31" s="82">
        <v>80.900000000000006</v>
      </c>
    </row>
    <row r="32" spans="1:11" ht="15" thickBot="1" x14ac:dyDescent="0.4">
      <c r="A32" s="88">
        <v>28</v>
      </c>
      <c r="B32" s="81" t="s">
        <v>236</v>
      </c>
      <c r="C32" s="82">
        <v>14</v>
      </c>
      <c r="D32" s="83">
        <v>0.3</v>
      </c>
      <c r="E32" s="82">
        <v>0.1</v>
      </c>
      <c r="F32" s="82">
        <v>0.1</v>
      </c>
      <c r="G32" s="82">
        <v>0.7</v>
      </c>
      <c r="H32" s="83">
        <v>0.1</v>
      </c>
      <c r="I32" s="82">
        <v>0</v>
      </c>
      <c r="J32" s="82">
        <v>0</v>
      </c>
      <c r="K32" s="82">
        <v>0.2</v>
      </c>
    </row>
    <row r="33" spans="1:11" ht="15" thickBot="1" x14ac:dyDescent="0.4">
      <c r="A33" s="88">
        <v>29</v>
      </c>
      <c r="B33" s="81" t="s">
        <v>202</v>
      </c>
      <c r="C33" s="82">
        <v>414</v>
      </c>
      <c r="D33" s="83">
        <v>11.2</v>
      </c>
      <c r="E33" s="82">
        <v>1</v>
      </c>
      <c r="F33" s="82">
        <v>9.5</v>
      </c>
      <c r="G33" s="82">
        <v>13.2</v>
      </c>
      <c r="H33" s="83">
        <v>3.2</v>
      </c>
      <c r="I33" s="82">
        <v>0.8</v>
      </c>
      <c r="J33" s="82">
        <v>1.9</v>
      </c>
      <c r="K33" s="82">
        <v>5.2</v>
      </c>
    </row>
    <row r="34" spans="1:11" ht="15" thickBot="1" x14ac:dyDescent="0.4">
      <c r="A34" s="88">
        <v>30</v>
      </c>
      <c r="B34" s="81" t="s">
        <v>237</v>
      </c>
      <c r="C34" s="50">
        <v>0</v>
      </c>
      <c r="D34" s="74">
        <v>0</v>
      </c>
      <c r="E34" s="50">
        <v>0</v>
      </c>
      <c r="F34" s="50">
        <v>0</v>
      </c>
      <c r="G34" s="50">
        <v>0</v>
      </c>
      <c r="H34" s="74">
        <v>0</v>
      </c>
      <c r="I34" s="50">
        <v>0</v>
      </c>
      <c r="J34" s="50">
        <v>0</v>
      </c>
      <c r="K34" s="50">
        <v>0</v>
      </c>
    </row>
    <row r="35" spans="1:11" ht="15" thickBot="1" x14ac:dyDescent="0.4">
      <c r="A35" s="88">
        <v>31</v>
      </c>
      <c r="B35" s="81" t="s">
        <v>238</v>
      </c>
      <c r="C35" s="82">
        <v>29</v>
      </c>
      <c r="D35" s="83">
        <v>0.4</v>
      </c>
      <c r="E35" s="82">
        <v>0.1</v>
      </c>
      <c r="F35" s="82">
        <v>0.2</v>
      </c>
      <c r="G35" s="82">
        <v>0.7</v>
      </c>
      <c r="H35" s="83">
        <v>0.3</v>
      </c>
      <c r="I35" s="82">
        <v>0.1</v>
      </c>
      <c r="J35" s="82">
        <v>0.2</v>
      </c>
      <c r="K35" s="82">
        <v>0.6</v>
      </c>
    </row>
    <row r="36" spans="1:11" ht="15" thickBot="1" x14ac:dyDescent="0.4">
      <c r="A36" s="88">
        <v>32</v>
      </c>
      <c r="B36" s="81" t="s">
        <v>239</v>
      </c>
      <c r="C36" s="82">
        <v>755</v>
      </c>
      <c r="D36" s="83">
        <v>16.399999999999999</v>
      </c>
      <c r="E36" s="82">
        <v>1.1000000000000001</v>
      </c>
      <c r="F36" s="82">
        <v>14.3</v>
      </c>
      <c r="G36" s="82">
        <v>18.600000000000001</v>
      </c>
      <c r="H36" s="83">
        <v>12.8</v>
      </c>
      <c r="I36" s="82">
        <v>1.1000000000000001</v>
      </c>
      <c r="J36" s="82">
        <v>10.8</v>
      </c>
      <c r="K36" s="82">
        <v>15.1</v>
      </c>
    </row>
    <row r="37" spans="1:11" ht="15" thickBot="1" x14ac:dyDescent="0.4">
      <c r="A37" s="88">
        <v>33</v>
      </c>
      <c r="B37" s="81" t="s">
        <v>240</v>
      </c>
      <c r="C37" s="82">
        <v>97</v>
      </c>
      <c r="D37" s="83">
        <v>3.4</v>
      </c>
      <c r="E37" s="82">
        <v>0.6</v>
      </c>
      <c r="F37" s="82">
        <v>2.4</v>
      </c>
      <c r="G37" s="82">
        <v>4.8</v>
      </c>
      <c r="H37" s="83">
        <v>1.3</v>
      </c>
      <c r="I37" s="82">
        <v>0.5</v>
      </c>
      <c r="J37" s="82">
        <v>0.6</v>
      </c>
      <c r="K37" s="82">
        <v>2.7</v>
      </c>
    </row>
    <row r="38" spans="1:11" ht="15" thickBot="1" x14ac:dyDescent="0.4">
      <c r="A38" s="88">
        <v>34</v>
      </c>
      <c r="B38" s="81" t="s">
        <v>241</v>
      </c>
      <c r="C38" s="82">
        <v>21</v>
      </c>
      <c r="D38" s="83">
        <v>0.4</v>
      </c>
      <c r="E38" s="82">
        <v>0.1</v>
      </c>
      <c r="F38" s="82">
        <v>0.2</v>
      </c>
      <c r="G38" s="82">
        <v>0.7</v>
      </c>
      <c r="H38" s="83">
        <v>0.1</v>
      </c>
      <c r="I38" s="82">
        <v>0.1</v>
      </c>
      <c r="J38" s="82">
        <v>0</v>
      </c>
      <c r="K38" s="82">
        <v>0.3</v>
      </c>
    </row>
    <row r="39" spans="1:11" ht="15" thickBot="1" x14ac:dyDescent="0.4">
      <c r="A39" s="88">
        <v>35</v>
      </c>
      <c r="B39" s="81" t="s">
        <v>242</v>
      </c>
      <c r="C39" s="84">
        <v>1792</v>
      </c>
      <c r="D39" s="83">
        <v>34.200000000000003</v>
      </c>
      <c r="E39" s="82">
        <v>1.5</v>
      </c>
      <c r="F39" s="82">
        <v>31.3</v>
      </c>
      <c r="G39" s="82">
        <v>37.200000000000003</v>
      </c>
      <c r="H39" s="83">
        <v>36.299999999999997</v>
      </c>
      <c r="I39" s="82">
        <v>1.5</v>
      </c>
      <c r="J39" s="82">
        <v>33.299999999999997</v>
      </c>
      <c r="K39" s="82">
        <v>39.299999999999997</v>
      </c>
    </row>
    <row r="40" spans="1:11" ht="15" thickBot="1" x14ac:dyDescent="0.4">
      <c r="A40" s="88">
        <v>36</v>
      </c>
      <c r="B40" s="81" t="s">
        <v>243</v>
      </c>
      <c r="C40" s="82">
        <v>213</v>
      </c>
      <c r="D40" s="83">
        <v>7.5</v>
      </c>
      <c r="E40" s="82">
        <v>1</v>
      </c>
      <c r="F40" s="82">
        <v>5.9</v>
      </c>
      <c r="G40" s="82">
        <v>9.6999999999999993</v>
      </c>
      <c r="H40" s="83">
        <v>2.1</v>
      </c>
      <c r="I40" s="82">
        <v>0.5</v>
      </c>
      <c r="J40" s="82">
        <v>1.4</v>
      </c>
      <c r="K40" s="82">
        <v>3.2</v>
      </c>
    </row>
    <row r="41" spans="1:11" ht="23.5" thickBot="1" x14ac:dyDescent="0.4">
      <c r="A41" s="88">
        <v>37</v>
      </c>
      <c r="B41" s="81" t="s">
        <v>244</v>
      </c>
      <c r="C41" s="82">
        <v>2</v>
      </c>
      <c r="D41" s="83">
        <v>0</v>
      </c>
      <c r="E41" s="82">
        <v>0</v>
      </c>
      <c r="F41" s="50">
        <v>0</v>
      </c>
      <c r="G41" s="50">
        <v>0</v>
      </c>
      <c r="H41" s="83">
        <v>0.1</v>
      </c>
      <c r="I41" s="82">
        <v>0.1</v>
      </c>
      <c r="J41" s="82">
        <v>0</v>
      </c>
      <c r="K41" s="82">
        <v>0.5</v>
      </c>
    </row>
    <row r="42" spans="1:11" ht="15" thickBot="1" x14ac:dyDescent="0.4">
      <c r="A42" s="88">
        <v>38</v>
      </c>
      <c r="B42" s="81" t="s">
        <v>196</v>
      </c>
      <c r="C42" s="82">
        <v>619</v>
      </c>
      <c r="D42" s="83">
        <v>13.2</v>
      </c>
      <c r="E42" s="82">
        <v>1</v>
      </c>
      <c r="F42" s="82">
        <v>11.4</v>
      </c>
      <c r="G42" s="82">
        <v>15.3</v>
      </c>
      <c r="H42" s="83">
        <v>7.3</v>
      </c>
      <c r="I42" s="82">
        <v>0.8</v>
      </c>
      <c r="J42" s="82">
        <v>5.8</v>
      </c>
      <c r="K42" s="82">
        <v>9</v>
      </c>
    </row>
    <row r="43" spans="1:11" ht="15" thickBot="1" x14ac:dyDescent="0.4">
      <c r="A43" s="88">
        <v>39</v>
      </c>
      <c r="B43" s="81" t="s">
        <v>245</v>
      </c>
      <c r="C43" s="82">
        <v>192</v>
      </c>
      <c r="D43" s="83">
        <v>3</v>
      </c>
      <c r="E43" s="82">
        <v>0.4</v>
      </c>
      <c r="F43" s="82">
        <v>2.2999999999999998</v>
      </c>
      <c r="G43" s="82">
        <v>3.9</v>
      </c>
      <c r="H43" s="83">
        <v>3.7</v>
      </c>
      <c r="I43" s="82">
        <v>0.5</v>
      </c>
      <c r="J43" s="82">
        <v>2.7</v>
      </c>
      <c r="K43" s="82">
        <v>4.9000000000000004</v>
      </c>
    </row>
    <row r="44" spans="1:11" ht="15" thickBot="1" x14ac:dyDescent="0.4">
      <c r="A44" s="88">
        <v>40</v>
      </c>
      <c r="B44" s="81" t="s">
        <v>246</v>
      </c>
      <c r="C44" s="82">
        <v>19</v>
      </c>
      <c r="D44" s="83">
        <v>0.3</v>
      </c>
      <c r="E44" s="82">
        <v>0.1</v>
      </c>
      <c r="F44" s="82">
        <v>0.1</v>
      </c>
      <c r="G44" s="82">
        <v>0.6</v>
      </c>
      <c r="H44" s="83">
        <v>0.6</v>
      </c>
      <c r="I44" s="82">
        <v>0.5</v>
      </c>
      <c r="J44" s="82">
        <v>0.1</v>
      </c>
      <c r="K44" s="82">
        <v>2.7</v>
      </c>
    </row>
    <row r="45" spans="1:11" ht="15" thickBot="1" x14ac:dyDescent="0.4">
      <c r="A45" s="88">
        <v>41</v>
      </c>
      <c r="B45" s="81" t="s">
        <v>247</v>
      </c>
      <c r="C45" s="82">
        <v>280</v>
      </c>
      <c r="D45" s="83">
        <v>0.2</v>
      </c>
      <c r="E45" s="82">
        <v>0.1</v>
      </c>
      <c r="F45" s="82">
        <v>0.1</v>
      </c>
      <c r="G45" s="82">
        <v>0.4</v>
      </c>
      <c r="H45" s="83">
        <v>8.5</v>
      </c>
      <c r="I45" s="82">
        <v>0.7</v>
      </c>
      <c r="J45" s="82">
        <v>7.2</v>
      </c>
      <c r="K45" s="82">
        <v>10</v>
      </c>
    </row>
    <row r="46" spans="1:11" ht="15" thickBot="1" x14ac:dyDescent="0.4">
      <c r="A46" s="88">
        <v>42</v>
      </c>
      <c r="B46" s="81" t="s">
        <v>248</v>
      </c>
      <c r="C46" s="82">
        <v>9</v>
      </c>
      <c r="D46" s="83">
        <v>0.2</v>
      </c>
      <c r="E46" s="82">
        <v>0.1</v>
      </c>
      <c r="F46" s="82">
        <v>0</v>
      </c>
      <c r="G46" s="82">
        <v>0.6</v>
      </c>
      <c r="H46" s="83">
        <v>0.1</v>
      </c>
      <c r="I46" s="82">
        <v>0.1</v>
      </c>
      <c r="J46" s="82">
        <v>0</v>
      </c>
      <c r="K46" s="82">
        <v>0.4</v>
      </c>
    </row>
    <row r="47" spans="1:11" ht="15" thickBot="1" x14ac:dyDescent="0.4">
      <c r="A47" s="88">
        <v>43</v>
      </c>
      <c r="B47" s="81" t="s">
        <v>249</v>
      </c>
      <c r="C47" s="82">
        <v>28</v>
      </c>
      <c r="D47" s="83">
        <v>0.2</v>
      </c>
      <c r="E47" s="82">
        <v>0.1</v>
      </c>
      <c r="F47" s="82">
        <v>0.1</v>
      </c>
      <c r="G47" s="82">
        <v>0.7</v>
      </c>
      <c r="H47" s="83">
        <v>0.9</v>
      </c>
      <c r="I47" s="82">
        <v>0.4</v>
      </c>
      <c r="J47" s="82">
        <v>0.5</v>
      </c>
      <c r="K47" s="82">
        <v>1.9</v>
      </c>
    </row>
    <row r="48" spans="1:11" ht="15" thickBot="1" x14ac:dyDescent="0.4">
      <c r="A48" s="88">
        <v>44</v>
      </c>
      <c r="B48" s="81" t="s">
        <v>250</v>
      </c>
      <c r="C48" s="82">
        <v>27</v>
      </c>
      <c r="D48" s="83">
        <v>0.4</v>
      </c>
      <c r="E48" s="82">
        <v>0.2</v>
      </c>
      <c r="F48" s="82">
        <v>0.1</v>
      </c>
      <c r="G48" s="82">
        <v>1.2</v>
      </c>
      <c r="H48" s="83">
        <v>0.7</v>
      </c>
      <c r="I48" s="82">
        <v>0.2</v>
      </c>
      <c r="J48" s="82">
        <v>0.4</v>
      </c>
      <c r="K48" s="82">
        <v>1.3</v>
      </c>
    </row>
    <row r="49" spans="1:11" ht="15" thickBot="1" x14ac:dyDescent="0.4">
      <c r="A49" s="88">
        <v>45</v>
      </c>
      <c r="B49" s="81" t="s">
        <v>251</v>
      </c>
      <c r="C49" s="82">
        <v>180</v>
      </c>
      <c r="D49" s="83">
        <v>0.7</v>
      </c>
      <c r="E49" s="82">
        <v>0.2</v>
      </c>
      <c r="F49" s="82">
        <v>0.5</v>
      </c>
      <c r="G49" s="82">
        <v>1.1000000000000001</v>
      </c>
      <c r="H49" s="83">
        <v>6.8</v>
      </c>
      <c r="I49" s="82">
        <v>0.8</v>
      </c>
      <c r="J49" s="82">
        <v>5.4</v>
      </c>
      <c r="K49" s="82">
        <v>8.6</v>
      </c>
    </row>
    <row r="50" spans="1:11" ht="15" thickBot="1" x14ac:dyDescent="0.4">
      <c r="A50" s="88">
        <v>46</v>
      </c>
      <c r="B50" s="81" t="s">
        <v>252</v>
      </c>
      <c r="C50" s="82">
        <v>262</v>
      </c>
      <c r="D50" s="83">
        <v>0.3</v>
      </c>
      <c r="E50" s="82">
        <v>0.2</v>
      </c>
      <c r="F50" s="82">
        <v>0.1</v>
      </c>
      <c r="G50" s="82">
        <v>0.8</v>
      </c>
      <c r="H50" s="83">
        <v>10.5</v>
      </c>
      <c r="I50" s="82">
        <v>1</v>
      </c>
      <c r="J50" s="82">
        <v>8.6999999999999993</v>
      </c>
      <c r="K50" s="82">
        <v>12.6</v>
      </c>
    </row>
    <row r="51" spans="1:11" ht="15" thickBot="1" x14ac:dyDescent="0.4">
      <c r="A51" s="88">
        <v>47</v>
      </c>
      <c r="B51" s="81" t="s">
        <v>253</v>
      </c>
      <c r="C51" s="50">
        <v>0</v>
      </c>
      <c r="D51" s="74">
        <v>0</v>
      </c>
      <c r="E51" s="50">
        <v>0</v>
      </c>
      <c r="F51" s="50">
        <v>0</v>
      </c>
      <c r="G51" s="50">
        <v>0</v>
      </c>
      <c r="H51" s="74">
        <v>0</v>
      </c>
      <c r="I51" s="50">
        <v>0</v>
      </c>
      <c r="J51" s="50">
        <v>0</v>
      </c>
      <c r="K51" s="50">
        <v>0</v>
      </c>
    </row>
    <row r="52" spans="1:11" ht="15" thickBot="1" x14ac:dyDescent="0.4">
      <c r="A52" s="88">
        <v>48</v>
      </c>
      <c r="B52" s="81" t="s">
        <v>254</v>
      </c>
      <c r="C52" s="82">
        <v>1</v>
      </c>
      <c r="D52" s="83">
        <v>0</v>
      </c>
      <c r="E52" s="82">
        <v>0</v>
      </c>
      <c r="F52" s="50">
        <v>0</v>
      </c>
      <c r="G52" s="50">
        <v>0</v>
      </c>
      <c r="H52" s="83">
        <v>0</v>
      </c>
      <c r="I52" s="82">
        <v>0</v>
      </c>
      <c r="J52" s="82">
        <v>0</v>
      </c>
      <c r="K52" s="82">
        <v>0.3</v>
      </c>
    </row>
    <row r="53" spans="1:11" ht="15" thickBot="1" x14ac:dyDescent="0.4">
      <c r="A53" s="88">
        <v>49</v>
      </c>
      <c r="B53" s="81" t="s">
        <v>255</v>
      </c>
      <c r="C53" s="82">
        <v>102</v>
      </c>
      <c r="D53" s="83">
        <v>0.1</v>
      </c>
      <c r="E53" s="82">
        <v>0</v>
      </c>
      <c r="F53" s="82">
        <v>0</v>
      </c>
      <c r="G53" s="82">
        <v>0.2</v>
      </c>
      <c r="H53" s="83">
        <v>3.4</v>
      </c>
      <c r="I53" s="82">
        <v>0.5</v>
      </c>
      <c r="J53" s="82">
        <v>2.5</v>
      </c>
      <c r="K53" s="82">
        <v>4.5</v>
      </c>
    </row>
    <row r="54" spans="1:11" ht="15" thickBot="1" x14ac:dyDescent="0.4">
      <c r="A54" s="88">
        <v>50</v>
      </c>
      <c r="B54" s="81" t="s">
        <v>256</v>
      </c>
      <c r="C54" s="50">
        <v>0</v>
      </c>
      <c r="D54" s="74">
        <v>0</v>
      </c>
      <c r="E54" s="50">
        <v>0</v>
      </c>
      <c r="F54" s="50">
        <v>0</v>
      </c>
      <c r="G54" s="50">
        <v>0</v>
      </c>
      <c r="H54" s="74">
        <v>0</v>
      </c>
      <c r="I54" s="50">
        <v>0</v>
      </c>
      <c r="J54" s="50">
        <v>0</v>
      </c>
      <c r="K54" s="50">
        <v>0</v>
      </c>
    </row>
    <row r="55" spans="1:11" ht="15" thickBot="1" x14ac:dyDescent="0.4">
      <c r="A55" s="88">
        <v>51</v>
      </c>
      <c r="B55" s="81" t="s">
        <v>257</v>
      </c>
      <c r="C55" s="82">
        <v>122</v>
      </c>
      <c r="D55" s="83">
        <v>0.2</v>
      </c>
      <c r="E55" s="82">
        <v>0.1</v>
      </c>
      <c r="F55" s="82">
        <v>0.1</v>
      </c>
      <c r="G55" s="82">
        <v>0.4</v>
      </c>
      <c r="H55" s="83">
        <v>3.9</v>
      </c>
      <c r="I55" s="82">
        <v>0.5</v>
      </c>
      <c r="J55" s="82">
        <v>3</v>
      </c>
      <c r="K55" s="82">
        <v>5</v>
      </c>
    </row>
    <row r="56" spans="1:11" ht="15" thickBot="1" x14ac:dyDescent="0.4">
      <c r="A56" s="88">
        <v>52</v>
      </c>
      <c r="B56" s="81" t="s">
        <v>258</v>
      </c>
      <c r="C56" s="82">
        <v>99</v>
      </c>
      <c r="D56" s="83">
        <v>0.5</v>
      </c>
      <c r="E56" s="82">
        <v>0.2</v>
      </c>
      <c r="F56" s="82">
        <v>0.3</v>
      </c>
      <c r="G56" s="82">
        <v>0.9</v>
      </c>
      <c r="H56" s="83">
        <v>3.3</v>
      </c>
      <c r="I56" s="82">
        <v>0.5</v>
      </c>
      <c r="J56" s="82">
        <v>2.4</v>
      </c>
      <c r="K56" s="82">
        <v>4.5</v>
      </c>
    </row>
    <row r="57" spans="1:11" ht="15" thickBot="1" x14ac:dyDescent="0.4">
      <c r="A57" s="88">
        <v>53</v>
      </c>
      <c r="B57" s="81" t="s">
        <v>259</v>
      </c>
      <c r="C57" s="82">
        <v>30</v>
      </c>
      <c r="D57" s="83">
        <v>0.5</v>
      </c>
      <c r="E57" s="82">
        <v>0.2</v>
      </c>
      <c r="F57" s="82">
        <v>0.2</v>
      </c>
      <c r="G57" s="82">
        <v>0.9</v>
      </c>
      <c r="H57" s="83">
        <v>0.4</v>
      </c>
      <c r="I57" s="82">
        <v>0.1</v>
      </c>
      <c r="J57" s="82">
        <v>0.2</v>
      </c>
      <c r="K57" s="82">
        <v>0.8</v>
      </c>
    </row>
    <row r="58" spans="1:11" ht="15" thickBot="1" x14ac:dyDescent="0.4">
      <c r="A58" s="88">
        <v>54</v>
      </c>
      <c r="B58" s="81" t="s">
        <v>260</v>
      </c>
      <c r="C58" s="82">
        <v>1</v>
      </c>
      <c r="D58" s="83">
        <v>0</v>
      </c>
      <c r="E58" s="82">
        <v>0</v>
      </c>
      <c r="F58" s="82">
        <v>0</v>
      </c>
      <c r="G58" s="82">
        <v>0.1</v>
      </c>
      <c r="H58" s="83">
        <v>0</v>
      </c>
      <c r="I58" s="82">
        <v>0</v>
      </c>
      <c r="J58" s="50">
        <v>0</v>
      </c>
      <c r="K58" s="50">
        <v>0</v>
      </c>
    </row>
    <row r="59" spans="1:11" ht="15" thickBot="1" x14ac:dyDescent="0.4">
      <c r="A59" s="88">
        <v>55</v>
      </c>
      <c r="B59" s="81" t="s">
        <v>261</v>
      </c>
      <c r="C59" s="82">
        <v>2</v>
      </c>
      <c r="D59" s="83">
        <v>0</v>
      </c>
      <c r="E59" s="82">
        <v>0</v>
      </c>
      <c r="F59" s="50">
        <v>0</v>
      </c>
      <c r="G59" s="50">
        <v>0</v>
      </c>
      <c r="H59" s="83">
        <v>0.1</v>
      </c>
      <c r="I59" s="82">
        <v>0.1</v>
      </c>
      <c r="J59" s="82">
        <v>0</v>
      </c>
      <c r="K59" s="82">
        <v>0.7</v>
      </c>
    </row>
    <row r="60" spans="1:11" ht="15" thickBot="1" x14ac:dyDescent="0.4">
      <c r="A60" s="88">
        <v>56</v>
      </c>
      <c r="B60" s="81" t="s">
        <v>262</v>
      </c>
      <c r="C60" s="82">
        <v>2</v>
      </c>
      <c r="D60" s="83">
        <v>0</v>
      </c>
      <c r="E60" s="82">
        <v>0</v>
      </c>
      <c r="F60" s="50">
        <v>0</v>
      </c>
      <c r="G60" s="50">
        <v>0</v>
      </c>
      <c r="H60" s="83">
        <v>0</v>
      </c>
      <c r="I60" s="82">
        <v>0</v>
      </c>
      <c r="J60" s="82">
        <v>0</v>
      </c>
      <c r="K60" s="82">
        <v>0.2</v>
      </c>
    </row>
    <row r="61" spans="1:11" ht="23.5" thickBot="1" x14ac:dyDescent="0.4">
      <c r="A61" s="88">
        <v>57</v>
      </c>
      <c r="B61" s="81" t="s">
        <v>263</v>
      </c>
      <c r="C61" s="82">
        <v>28</v>
      </c>
      <c r="D61" s="83">
        <v>0.6</v>
      </c>
      <c r="E61" s="82">
        <v>0.3</v>
      </c>
      <c r="F61" s="82">
        <v>0.3</v>
      </c>
      <c r="G61" s="82">
        <v>1.4</v>
      </c>
      <c r="H61" s="83">
        <v>1.4</v>
      </c>
      <c r="I61" s="82">
        <v>0.7</v>
      </c>
      <c r="J61" s="82">
        <v>0.6</v>
      </c>
      <c r="K61" s="82">
        <v>3.6</v>
      </c>
    </row>
    <row r="62" spans="1:11" ht="23.5" thickBot="1" x14ac:dyDescent="0.4">
      <c r="A62" s="88">
        <v>58</v>
      </c>
      <c r="B62" s="81" t="s">
        <v>264</v>
      </c>
      <c r="C62" s="82">
        <v>32</v>
      </c>
      <c r="D62" s="83">
        <v>0.7</v>
      </c>
      <c r="E62" s="82">
        <v>0.2</v>
      </c>
      <c r="F62" s="82">
        <v>0.3</v>
      </c>
      <c r="G62" s="82">
        <v>1.3</v>
      </c>
      <c r="H62" s="83">
        <v>0.4</v>
      </c>
      <c r="I62" s="82">
        <v>0.1</v>
      </c>
      <c r="J62" s="82">
        <v>0.2</v>
      </c>
      <c r="K62" s="82">
        <v>0.7</v>
      </c>
    </row>
    <row r="63" spans="1:11" ht="15" thickBot="1" x14ac:dyDescent="0.4">
      <c r="A63" s="88">
        <v>59</v>
      </c>
      <c r="B63" s="81" t="s">
        <v>265</v>
      </c>
      <c r="C63" s="82">
        <v>392</v>
      </c>
      <c r="D63" s="83">
        <v>9.1999999999999993</v>
      </c>
      <c r="E63" s="82">
        <v>0.8</v>
      </c>
      <c r="F63" s="82">
        <v>7.8</v>
      </c>
      <c r="G63" s="82">
        <v>10.9</v>
      </c>
      <c r="H63" s="83">
        <v>3.8</v>
      </c>
      <c r="I63" s="82">
        <v>0.5</v>
      </c>
      <c r="J63" s="82">
        <v>2.9</v>
      </c>
      <c r="K63" s="82">
        <v>5</v>
      </c>
    </row>
    <row r="64" spans="1:11" ht="15" thickBot="1" x14ac:dyDescent="0.4">
      <c r="A64" s="88">
        <v>60</v>
      </c>
      <c r="B64" s="81" t="s">
        <v>266</v>
      </c>
      <c r="C64" s="82">
        <v>10</v>
      </c>
      <c r="D64" s="83">
        <v>0</v>
      </c>
      <c r="E64" s="82">
        <v>0</v>
      </c>
      <c r="F64" s="50">
        <v>0</v>
      </c>
      <c r="G64" s="50">
        <v>0</v>
      </c>
      <c r="H64" s="83">
        <v>0.3</v>
      </c>
      <c r="I64" s="82">
        <v>0.1</v>
      </c>
      <c r="J64" s="82">
        <v>0.1</v>
      </c>
      <c r="K64" s="82">
        <v>0.7</v>
      </c>
    </row>
    <row r="65" spans="1:11" ht="23.5" thickBot="1" x14ac:dyDescent="0.4">
      <c r="A65" s="88">
        <v>61</v>
      </c>
      <c r="B65" s="81" t="s">
        <v>267</v>
      </c>
      <c r="C65" s="82">
        <v>54</v>
      </c>
      <c r="D65" s="83">
        <v>2.2000000000000002</v>
      </c>
      <c r="E65" s="82">
        <v>0.6</v>
      </c>
      <c r="F65" s="82">
        <v>1.3</v>
      </c>
      <c r="G65" s="82">
        <v>3.8</v>
      </c>
      <c r="H65" s="83">
        <v>0.4</v>
      </c>
      <c r="I65" s="82">
        <v>0.1</v>
      </c>
      <c r="J65" s="82">
        <v>0.2</v>
      </c>
      <c r="K65" s="82">
        <v>0.8</v>
      </c>
    </row>
    <row r="66" spans="1:11" ht="23.5" thickBot="1" x14ac:dyDescent="0.4">
      <c r="A66" s="88">
        <v>62</v>
      </c>
      <c r="B66" s="81" t="s">
        <v>268</v>
      </c>
      <c r="C66" s="82">
        <v>17</v>
      </c>
      <c r="D66" s="83">
        <v>0.1</v>
      </c>
      <c r="E66" s="82">
        <v>0.1</v>
      </c>
      <c r="F66" s="82">
        <v>0</v>
      </c>
      <c r="G66" s="82">
        <v>0.3</v>
      </c>
      <c r="H66" s="83">
        <v>0.5</v>
      </c>
      <c r="I66" s="82">
        <v>0.2</v>
      </c>
      <c r="J66" s="82">
        <v>0.2</v>
      </c>
      <c r="K66" s="82">
        <v>1.1000000000000001</v>
      </c>
    </row>
    <row r="67" spans="1:11" ht="23.5" thickBot="1" x14ac:dyDescent="0.4">
      <c r="A67" s="88">
        <v>63</v>
      </c>
      <c r="B67" s="81" t="s">
        <v>269</v>
      </c>
      <c r="C67" s="82">
        <v>11</v>
      </c>
      <c r="D67" s="83">
        <v>0.1</v>
      </c>
      <c r="E67" s="82">
        <v>0.1</v>
      </c>
      <c r="F67" s="82">
        <v>0</v>
      </c>
      <c r="G67" s="82">
        <v>0.4</v>
      </c>
      <c r="H67" s="83">
        <v>0.2</v>
      </c>
      <c r="I67" s="82">
        <v>0.1</v>
      </c>
      <c r="J67" s="82">
        <v>0.1</v>
      </c>
      <c r="K67" s="82">
        <v>0.4</v>
      </c>
    </row>
    <row r="68" spans="1:11" ht="23.5" thickBot="1" x14ac:dyDescent="0.4">
      <c r="A68" s="88">
        <v>64</v>
      </c>
      <c r="B68" s="81" t="s">
        <v>270</v>
      </c>
      <c r="C68" s="82">
        <v>25</v>
      </c>
      <c r="D68" s="83">
        <v>0.4</v>
      </c>
      <c r="E68" s="82">
        <v>0.2</v>
      </c>
      <c r="F68" s="82">
        <v>0.2</v>
      </c>
      <c r="G68" s="82">
        <v>0.9</v>
      </c>
      <c r="H68" s="83">
        <v>0.3</v>
      </c>
      <c r="I68" s="82">
        <v>0.1</v>
      </c>
      <c r="J68" s="82">
        <v>0.1</v>
      </c>
      <c r="K68" s="82">
        <v>0.6</v>
      </c>
    </row>
    <row r="69" spans="1:11" ht="15" thickBot="1" x14ac:dyDescent="0.4">
      <c r="A69" s="88">
        <v>65</v>
      </c>
      <c r="B69" s="81" t="s">
        <v>271</v>
      </c>
      <c r="C69" s="82">
        <v>12</v>
      </c>
      <c r="D69" s="83">
        <v>0.3</v>
      </c>
      <c r="E69" s="82">
        <v>0.2</v>
      </c>
      <c r="F69" s="82">
        <v>0.1</v>
      </c>
      <c r="G69" s="82">
        <v>0.9</v>
      </c>
      <c r="H69" s="83">
        <v>0.4</v>
      </c>
      <c r="I69" s="82">
        <v>0.1</v>
      </c>
      <c r="J69" s="82">
        <v>0.2</v>
      </c>
      <c r="K69" s="82">
        <v>0.8</v>
      </c>
    </row>
    <row r="70" spans="1:11" ht="15" thickBot="1" x14ac:dyDescent="0.4">
      <c r="A70" s="88">
        <v>66</v>
      </c>
      <c r="B70" s="81" t="s">
        <v>272</v>
      </c>
      <c r="C70" s="82">
        <v>3</v>
      </c>
      <c r="D70" s="83">
        <v>0</v>
      </c>
      <c r="E70" s="82">
        <v>0</v>
      </c>
      <c r="F70" s="82">
        <v>0</v>
      </c>
      <c r="G70" s="82">
        <v>0.1</v>
      </c>
      <c r="H70" s="83">
        <v>0.1</v>
      </c>
      <c r="I70" s="82">
        <v>0</v>
      </c>
      <c r="J70" s="82">
        <v>0</v>
      </c>
      <c r="K70" s="82">
        <v>0.2</v>
      </c>
    </row>
    <row r="71" spans="1:11" ht="15" thickBot="1" x14ac:dyDescent="0.4">
      <c r="A71" s="88">
        <v>67</v>
      </c>
      <c r="B71" s="81" t="s">
        <v>273</v>
      </c>
      <c r="C71" s="82">
        <v>3</v>
      </c>
      <c r="D71" s="83">
        <v>0</v>
      </c>
      <c r="E71" s="82">
        <v>0</v>
      </c>
      <c r="F71" s="50">
        <v>0</v>
      </c>
      <c r="G71" s="50">
        <v>0</v>
      </c>
      <c r="H71" s="83">
        <v>0.2</v>
      </c>
      <c r="I71" s="82">
        <v>0.2</v>
      </c>
      <c r="J71" s="82">
        <v>0</v>
      </c>
      <c r="K71" s="82">
        <v>1.1000000000000001</v>
      </c>
    </row>
    <row r="72" spans="1:11" ht="23.5" thickBot="1" x14ac:dyDescent="0.4">
      <c r="A72" s="88">
        <v>68</v>
      </c>
      <c r="B72" s="81" t="s">
        <v>274</v>
      </c>
      <c r="C72" s="82">
        <v>8</v>
      </c>
      <c r="D72" s="83">
        <v>0.1</v>
      </c>
      <c r="E72" s="82">
        <v>0.1</v>
      </c>
      <c r="F72" s="82">
        <v>0</v>
      </c>
      <c r="G72" s="82">
        <v>0.3</v>
      </c>
      <c r="H72" s="83">
        <v>0.3</v>
      </c>
      <c r="I72" s="82">
        <v>0.2</v>
      </c>
      <c r="J72" s="82">
        <v>0.1</v>
      </c>
      <c r="K72" s="82">
        <v>1.2</v>
      </c>
    </row>
    <row r="73" spans="1:11" ht="23.5" thickBot="1" x14ac:dyDescent="0.4">
      <c r="A73" s="88">
        <v>69</v>
      </c>
      <c r="B73" s="81" t="s">
        <v>275</v>
      </c>
      <c r="C73" s="82">
        <v>12</v>
      </c>
      <c r="D73" s="83">
        <v>0.1</v>
      </c>
      <c r="E73" s="82">
        <v>0.1</v>
      </c>
      <c r="F73" s="82">
        <v>0</v>
      </c>
      <c r="G73" s="82">
        <v>0.3</v>
      </c>
      <c r="H73" s="83">
        <v>0.3</v>
      </c>
      <c r="I73" s="82">
        <v>0.1</v>
      </c>
      <c r="J73" s="82">
        <v>0.1</v>
      </c>
      <c r="K73" s="82">
        <v>0.6</v>
      </c>
    </row>
    <row r="74" spans="1:11" ht="15" thickBot="1" x14ac:dyDescent="0.4">
      <c r="A74" s="88">
        <v>70</v>
      </c>
      <c r="B74" s="81" t="s">
        <v>276</v>
      </c>
      <c r="C74" s="82">
        <v>9</v>
      </c>
      <c r="D74" s="83">
        <v>0.3</v>
      </c>
      <c r="E74" s="82">
        <v>0.2</v>
      </c>
      <c r="F74" s="82">
        <v>0.1</v>
      </c>
      <c r="G74" s="82">
        <v>1.1000000000000001</v>
      </c>
      <c r="H74" s="83">
        <v>0.4</v>
      </c>
      <c r="I74" s="82">
        <v>0.2</v>
      </c>
      <c r="J74" s="82">
        <v>0.1</v>
      </c>
      <c r="K74" s="82">
        <v>1.2</v>
      </c>
    </row>
    <row r="75" spans="1:11" ht="15" thickBot="1" x14ac:dyDescent="0.4">
      <c r="A75" s="88">
        <v>71</v>
      </c>
      <c r="B75" s="81" t="s">
        <v>277</v>
      </c>
      <c r="C75" s="82">
        <v>8</v>
      </c>
      <c r="D75" s="83">
        <v>0.1</v>
      </c>
      <c r="E75" s="82">
        <v>0.1</v>
      </c>
      <c r="F75" s="82">
        <v>0.1</v>
      </c>
      <c r="G75" s="82">
        <v>0.3</v>
      </c>
      <c r="H75" s="83">
        <v>0</v>
      </c>
      <c r="I75" s="82">
        <v>0</v>
      </c>
      <c r="J75" s="82">
        <v>0</v>
      </c>
      <c r="K75" s="82">
        <v>0.2</v>
      </c>
    </row>
    <row r="76" spans="1:11" ht="15" thickBot="1" x14ac:dyDescent="0.4">
      <c r="A76" s="88">
        <v>72</v>
      </c>
      <c r="B76" s="81" t="s">
        <v>278</v>
      </c>
      <c r="C76" s="82">
        <v>226</v>
      </c>
      <c r="D76" s="83">
        <v>6.3</v>
      </c>
      <c r="E76" s="82">
        <v>0.7</v>
      </c>
      <c r="F76" s="82">
        <v>5.0999999999999996</v>
      </c>
      <c r="G76" s="82">
        <v>7.8</v>
      </c>
      <c r="H76" s="83">
        <v>1.9</v>
      </c>
      <c r="I76" s="82">
        <v>0.4</v>
      </c>
      <c r="J76" s="82">
        <v>1.3</v>
      </c>
      <c r="K76" s="82">
        <v>2.9</v>
      </c>
    </row>
    <row r="77" spans="1:11" ht="15" thickBot="1" x14ac:dyDescent="0.4">
      <c r="A77" s="88">
        <v>73</v>
      </c>
      <c r="B77" s="81" t="s">
        <v>279</v>
      </c>
      <c r="C77" s="82">
        <v>53</v>
      </c>
      <c r="D77" s="83">
        <v>1</v>
      </c>
      <c r="E77" s="82">
        <v>0.2</v>
      </c>
      <c r="F77" s="82">
        <v>0.6</v>
      </c>
      <c r="G77" s="82">
        <v>1.5</v>
      </c>
      <c r="H77" s="83">
        <v>0.9</v>
      </c>
      <c r="I77" s="82">
        <v>0.3</v>
      </c>
      <c r="J77" s="82">
        <v>0.5</v>
      </c>
      <c r="K77" s="82">
        <v>1.5</v>
      </c>
    </row>
    <row r="78" spans="1:11" ht="15" thickBot="1" x14ac:dyDescent="0.4">
      <c r="A78" s="88">
        <v>74</v>
      </c>
      <c r="B78" s="81" t="s">
        <v>280</v>
      </c>
      <c r="C78" s="82">
        <v>1</v>
      </c>
      <c r="D78" s="83">
        <v>0</v>
      </c>
      <c r="E78" s="82">
        <v>0</v>
      </c>
      <c r="F78" s="82">
        <v>0</v>
      </c>
      <c r="G78" s="82">
        <v>0.2</v>
      </c>
      <c r="H78" s="83">
        <v>0</v>
      </c>
      <c r="I78" s="82">
        <v>0</v>
      </c>
      <c r="J78" s="82">
        <v>0</v>
      </c>
      <c r="K78" s="82">
        <v>0</v>
      </c>
    </row>
    <row r="79" spans="1:11" ht="15" thickBot="1" x14ac:dyDescent="0.4">
      <c r="A79" s="88">
        <v>75</v>
      </c>
      <c r="B79" s="81" t="s">
        <v>281</v>
      </c>
      <c r="C79" s="82">
        <v>4</v>
      </c>
      <c r="D79" s="83">
        <v>0.2</v>
      </c>
      <c r="E79" s="82">
        <v>0.1</v>
      </c>
      <c r="F79" s="82">
        <v>0.1</v>
      </c>
      <c r="G79" s="82">
        <v>0.6</v>
      </c>
      <c r="H79" s="83">
        <v>0</v>
      </c>
      <c r="I79" s="82">
        <v>0</v>
      </c>
      <c r="J79" s="82">
        <v>0</v>
      </c>
      <c r="K79" s="82">
        <v>0</v>
      </c>
    </row>
    <row r="80" spans="1:11" ht="15" thickBot="1" x14ac:dyDescent="0.4">
      <c r="A80" s="88">
        <v>76</v>
      </c>
      <c r="B80" s="81" t="s">
        <v>282</v>
      </c>
      <c r="C80" s="82">
        <v>53</v>
      </c>
      <c r="D80" s="83">
        <v>1.7</v>
      </c>
      <c r="E80" s="82">
        <v>0.4</v>
      </c>
      <c r="F80" s="82">
        <v>1.1000000000000001</v>
      </c>
      <c r="G80" s="82">
        <v>2.8</v>
      </c>
      <c r="H80" s="83">
        <v>1.6</v>
      </c>
      <c r="I80" s="82">
        <v>0.6</v>
      </c>
      <c r="J80" s="82">
        <v>0.8</v>
      </c>
      <c r="K80" s="82">
        <v>3.2</v>
      </c>
    </row>
    <row r="81" spans="1:11" ht="15" thickBot="1" x14ac:dyDescent="0.4">
      <c r="A81" s="88">
        <v>77</v>
      </c>
      <c r="B81" s="81" t="s">
        <v>283</v>
      </c>
      <c r="C81" s="82">
        <v>330</v>
      </c>
      <c r="D81" s="83">
        <v>5.8</v>
      </c>
      <c r="E81" s="82">
        <v>0.8</v>
      </c>
      <c r="F81" s="82">
        <v>4.5</v>
      </c>
      <c r="G81" s="82">
        <v>7.5</v>
      </c>
      <c r="H81" s="83">
        <v>6.7</v>
      </c>
      <c r="I81" s="82">
        <v>0.8</v>
      </c>
      <c r="J81" s="82">
        <v>5.2</v>
      </c>
      <c r="K81" s="82">
        <v>8.5</v>
      </c>
    </row>
    <row r="82" spans="1:11" ht="15" thickBot="1" x14ac:dyDescent="0.4">
      <c r="A82" s="88">
        <v>78</v>
      </c>
      <c r="B82" s="81" t="s">
        <v>284</v>
      </c>
      <c r="C82" s="82">
        <v>121</v>
      </c>
      <c r="D82" s="83">
        <v>3.3</v>
      </c>
      <c r="E82" s="82">
        <v>0.5</v>
      </c>
      <c r="F82" s="82">
        <v>2.5</v>
      </c>
      <c r="G82" s="82">
        <v>4.4000000000000004</v>
      </c>
      <c r="H82" s="83">
        <v>0.7</v>
      </c>
      <c r="I82" s="82">
        <v>0.2</v>
      </c>
      <c r="J82" s="82">
        <v>0.4</v>
      </c>
      <c r="K82" s="82">
        <v>1.3</v>
      </c>
    </row>
    <row r="83" spans="1:11" ht="15" thickBot="1" x14ac:dyDescent="0.4">
      <c r="A83" s="88">
        <v>79</v>
      </c>
      <c r="B83" s="81" t="s">
        <v>193</v>
      </c>
      <c r="C83" s="82">
        <v>896</v>
      </c>
      <c r="D83" s="83">
        <v>26.5</v>
      </c>
      <c r="E83" s="82">
        <v>1.4</v>
      </c>
      <c r="F83" s="82">
        <v>23.8</v>
      </c>
      <c r="G83" s="82">
        <v>29.3</v>
      </c>
      <c r="H83" s="83">
        <v>7.8</v>
      </c>
      <c r="I83" s="82">
        <v>1</v>
      </c>
      <c r="J83" s="82">
        <v>6.1</v>
      </c>
      <c r="K83" s="82">
        <v>10</v>
      </c>
    </row>
    <row r="84" spans="1:11" ht="15" thickBot="1" x14ac:dyDescent="0.4">
      <c r="A84" s="88">
        <v>80</v>
      </c>
      <c r="B84" s="81" t="s">
        <v>285</v>
      </c>
      <c r="C84" s="82">
        <v>45</v>
      </c>
      <c r="D84" s="83">
        <v>1.3</v>
      </c>
      <c r="E84" s="82">
        <v>0.3</v>
      </c>
      <c r="F84" s="82">
        <v>0.8</v>
      </c>
      <c r="G84" s="82">
        <v>2</v>
      </c>
      <c r="H84" s="83">
        <v>0.2</v>
      </c>
      <c r="I84" s="82">
        <v>0.1</v>
      </c>
      <c r="J84" s="82">
        <v>0.1</v>
      </c>
      <c r="K84" s="82">
        <v>0.4</v>
      </c>
    </row>
    <row r="85" spans="1:11" ht="15" thickBot="1" x14ac:dyDescent="0.4">
      <c r="A85" s="88">
        <v>81</v>
      </c>
      <c r="B85" s="81" t="s">
        <v>286</v>
      </c>
      <c r="C85" s="50">
        <v>0</v>
      </c>
      <c r="D85" s="74">
        <v>0</v>
      </c>
      <c r="E85" s="50">
        <v>0</v>
      </c>
      <c r="F85" s="50">
        <v>0</v>
      </c>
      <c r="G85" s="50">
        <v>0</v>
      </c>
      <c r="H85" s="74">
        <v>0</v>
      </c>
      <c r="I85" s="50">
        <v>0</v>
      </c>
      <c r="J85" s="50">
        <v>0</v>
      </c>
      <c r="K85" s="50">
        <v>0</v>
      </c>
    </row>
    <row r="86" spans="1:11" ht="15" thickBot="1" x14ac:dyDescent="0.4">
      <c r="A86" s="88">
        <v>82</v>
      </c>
      <c r="B86" s="81" t="s">
        <v>287</v>
      </c>
      <c r="C86" s="82">
        <v>17</v>
      </c>
      <c r="D86" s="83">
        <v>0.4</v>
      </c>
      <c r="E86" s="82">
        <v>0.1</v>
      </c>
      <c r="F86" s="82">
        <v>0.2</v>
      </c>
      <c r="G86" s="82">
        <v>0.9</v>
      </c>
      <c r="H86" s="83">
        <v>0</v>
      </c>
      <c r="I86" s="82">
        <v>0</v>
      </c>
      <c r="J86" s="82">
        <v>0</v>
      </c>
      <c r="K86" s="82">
        <v>0.1</v>
      </c>
    </row>
    <row r="87" spans="1:11" ht="15" thickBot="1" x14ac:dyDescent="0.4">
      <c r="A87" s="88">
        <v>83</v>
      </c>
      <c r="B87" s="81" t="s">
        <v>288</v>
      </c>
      <c r="C87" s="82">
        <v>26</v>
      </c>
      <c r="D87" s="83">
        <v>0.5</v>
      </c>
      <c r="E87" s="82">
        <v>0.1</v>
      </c>
      <c r="F87" s="82">
        <v>0.3</v>
      </c>
      <c r="G87" s="82">
        <v>0.8</v>
      </c>
      <c r="H87" s="83">
        <v>0.5</v>
      </c>
      <c r="I87" s="82">
        <v>0.3</v>
      </c>
      <c r="J87" s="82">
        <v>0.2</v>
      </c>
      <c r="K87" s="82">
        <v>1.4</v>
      </c>
    </row>
    <row r="88" spans="1:11" ht="15" thickBot="1" x14ac:dyDescent="0.4">
      <c r="A88" s="88">
        <v>84</v>
      </c>
      <c r="B88" s="81" t="s">
        <v>289</v>
      </c>
      <c r="C88" s="82">
        <v>74</v>
      </c>
      <c r="D88" s="83">
        <v>1.9</v>
      </c>
      <c r="E88" s="82">
        <v>0.6</v>
      </c>
      <c r="F88" s="82">
        <v>1.1000000000000001</v>
      </c>
      <c r="G88" s="82">
        <v>3.4</v>
      </c>
      <c r="H88" s="83">
        <v>0.7</v>
      </c>
      <c r="I88" s="82">
        <v>0.3</v>
      </c>
      <c r="J88" s="82">
        <v>0.4</v>
      </c>
      <c r="K88" s="82">
        <v>1.5</v>
      </c>
    </row>
    <row r="89" spans="1:11" ht="15" thickBot="1" x14ac:dyDescent="0.4">
      <c r="A89" s="88">
        <v>85</v>
      </c>
      <c r="B89" s="81" t="s">
        <v>290</v>
      </c>
      <c r="C89" s="82">
        <v>14</v>
      </c>
      <c r="D89" s="83">
        <v>0.3</v>
      </c>
      <c r="E89" s="82">
        <v>0.1</v>
      </c>
      <c r="F89" s="82">
        <v>0.1</v>
      </c>
      <c r="G89" s="82">
        <v>0.5</v>
      </c>
      <c r="H89" s="83">
        <v>0.1</v>
      </c>
      <c r="I89" s="82">
        <v>0.1</v>
      </c>
      <c r="J89" s="82">
        <v>0</v>
      </c>
      <c r="K89" s="82">
        <v>0.4</v>
      </c>
    </row>
    <row r="90" spans="1:11" ht="23.5" thickBot="1" x14ac:dyDescent="0.4">
      <c r="A90" s="88">
        <v>86</v>
      </c>
      <c r="B90" s="81" t="s">
        <v>291</v>
      </c>
      <c r="C90" s="82">
        <v>197</v>
      </c>
      <c r="D90" s="83">
        <v>3.3</v>
      </c>
      <c r="E90" s="82">
        <v>0.5</v>
      </c>
      <c r="F90" s="82">
        <v>2.5</v>
      </c>
      <c r="G90" s="82">
        <v>4.4000000000000004</v>
      </c>
      <c r="H90" s="83">
        <v>5</v>
      </c>
      <c r="I90" s="82">
        <v>0.8</v>
      </c>
      <c r="J90" s="82">
        <v>3.7</v>
      </c>
      <c r="K90" s="82">
        <v>6.8</v>
      </c>
    </row>
    <row r="91" spans="1:11" ht="23.5" thickBot="1" x14ac:dyDescent="0.4">
      <c r="A91" s="88">
        <v>87</v>
      </c>
      <c r="B91" s="81" t="s">
        <v>292</v>
      </c>
      <c r="C91" s="82">
        <v>155</v>
      </c>
      <c r="D91" s="83">
        <v>3.6</v>
      </c>
      <c r="E91" s="82">
        <v>0.5</v>
      </c>
      <c r="F91" s="82">
        <v>2.8</v>
      </c>
      <c r="G91" s="82">
        <v>4.7</v>
      </c>
      <c r="H91" s="83">
        <v>2.1</v>
      </c>
      <c r="I91" s="82">
        <v>0.5</v>
      </c>
      <c r="J91" s="82">
        <v>1.3</v>
      </c>
      <c r="K91" s="82">
        <v>3.3</v>
      </c>
    </row>
    <row r="92" spans="1:11" ht="23.5" thickBot="1" x14ac:dyDescent="0.4">
      <c r="A92" s="88">
        <v>88</v>
      </c>
      <c r="B92" s="81" t="s">
        <v>293</v>
      </c>
      <c r="C92" s="82">
        <v>68</v>
      </c>
      <c r="D92" s="83">
        <v>1.3</v>
      </c>
      <c r="E92" s="82">
        <v>0.3</v>
      </c>
      <c r="F92" s="82">
        <v>0.9</v>
      </c>
      <c r="G92" s="82">
        <v>2</v>
      </c>
      <c r="H92" s="83">
        <v>0.8</v>
      </c>
      <c r="I92" s="82">
        <v>0.2</v>
      </c>
      <c r="J92" s="82">
        <v>0.5</v>
      </c>
      <c r="K92" s="82">
        <v>1.5</v>
      </c>
    </row>
    <row r="93" spans="1:11" ht="23.5" thickBot="1" x14ac:dyDescent="0.4">
      <c r="A93" s="88">
        <v>89</v>
      </c>
      <c r="B93" s="81" t="s">
        <v>294</v>
      </c>
      <c r="C93" s="82">
        <v>31</v>
      </c>
      <c r="D93" s="83">
        <v>0.8</v>
      </c>
      <c r="E93" s="82">
        <v>0.3</v>
      </c>
      <c r="F93" s="82">
        <v>0.4</v>
      </c>
      <c r="G93" s="82">
        <v>1.6</v>
      </c>
      <c r="H93" s="83">
        <v>0.2</v>
      </c>
      <c r="I93" s="82">
        <v>0.1</v>
      </c>
      <c r="J93" s="82">
        <v>0.1</v>
      </c>
      <c r="K93" s="82">
        <v>0.7</v>
      </c>
    </row>
    <row r="94" spans="1:11" ht="23.5" thickBot="1" x14ac:dyDescent="0.4">
      <c r="A94" s="88">
        <v>90</v>
      </c>
      <c r="B94" s="81" t="s">
        <v>295</v>
      </c>
      <c r="C94" s="82">
        <v>7</v>
      </c>
      <c r="D94" s="83">
        <v>0.1</v>
      </c>
      <c r="E94" s="82">
        <v>0</v>
      </c>
      <c r="F94" s="82">
        <v>0</v>
      </c>
      <c r="G94" s="82">
        <v>0.2</v>
      </c>
      <c r="H94" s="83">
        <v>0.1</v>
      </c>
      <c r="I94" s="82">
        <v>0.1</v>
      </c>
      <c r="J94" s="82">
        <v>0</v>
      </c>
      <c r="K94" s="82">
        <v>0.4</v>
      </c>
    </row>
    <row r="95" spans="1:11" ht="15" thickBot="1" x14ac:dyDescent="0.4">
      <c r="A95" s="88">
        <v>91</v>
      </c>
      <c r="B95" s="81" t="s">
        <v>296</v>
      </c>
      <c r="C95" s="82">
        <v>326</v>
      </c>
      <c r="D95" s="83">
        <v>1.7</v>
      </c>
      <c r="E95" s="82">
        <v>0.3</v>
      </c>
      <c r="F95" s="82">
        <v>1.2</v>
      </c>
      <c r="G95" s="82">
        <v>2.2999999999999998</v>
      </c>
      <c r="H95" s="83">
        <v>9.4</v>
      </c>
      <c r="I95" s="82">
        <v>0.8</v>
      </c>
      <c r="J95" s="82">
        <v>7.9</v>
      </c>
      <c r="K95" s="82">
        <v>11</v>
      </c>
    </row>
    <row r="96" spans="1:11" ht="15" thickBot="1" x14ac:dyDescent="0.4">
      <c r="A96" s="88">
        <v>92</v>
      </c>
      <c r="B96" s="81" t="s">
        <v>297</v>
      </c>
      <c r="C96" s="82">
        <v>103</v>
      </c>
      <c r="D96" s="83">
        <v>0.6</v>
      </c>
      <c r="E96" s="82">
        <v>0.2</v>
      </c>
      <c r="F96" s="82">
        <v>0.3</v>
      </c>
      <c r="G96" s="82">
        <v>1.1000000000000001</v>
      </c>
      <c r="H96" s="83">
        <v>2.7</v>
      </c>
      <c r="I96" s="82">
        <v>0.4</v>
      </c>
      <c r="J96" s="82">
        <v>2.1</v>
      </c>
      <c r="K96" s="82">
        <v>3.6</v>
      </c>
    </row>
    <row r="97" spans="1:11" ht="15" thickBot="1" x14ac:dyDescent="0.4">
      <c r="A97" s="88">
        <v>93</v>
      </c>
      <c r="B97" s="81" t="s">
        <v>298</v>
      </c>
      <c r="C97" s="82">
        <v>51</v>
      </c>
      <c r="D97" s="83">
        <v>0.1</v>
      </c>
      <c r="E97" s="82">
        <v>0.1</v>
      </c>
      <c r="F97" s="82">
        <v>0</v>
      </c>
      <c r="G97" s="82">
        <v>0.3</v>
      </c>
      <c r="H97" s="83">
        <v>1.4</v>
      </c>
      <c r="I97" s="82">
        <v>0.3</v>
      </c>
      <c r="J97" s="82">
        <v>0.9</v>
      </c>
      <c r="K97" s="82">
        <v>2.1</v>
      </c>
    </row>
    <row r="98" spans="1:11" ht="15" thickBot="1" x14ac:dyDescent="0.4">
      <c r="A98" s="88">
        <v>94</v>
      </c>
      <c r="B98" s="81" t="s">
        <v>299</v>
      </c>
      <c r="C98" s="82">
        <v>127</v>
      </c>
      <c r="D98" s="83">
        <v>1.9</v>
      </c>
      <c r="E98" s="82">
        <v>0.4</v>
      </c>
      <c r="F98" s="82">
        <v>1.2</v>
      </c>
      <c r="G98" s="82">
        <v>3</v>
      </c>
      <c r="H98" s="83">
        <v>3.6</v>
      </c>
      <c r="I98" s="82">
        <v>0.7</v>
      </c>
      <c r="J98" s="82">
        <v>2.5</v>
      </c>
      <c r="K98" s="82">
        <v>5.2</v>
      </c>
    </row>
    <row r="99" spans="1:11" ht="15" thickBot="1" x14ac:dyDescent="0.4">
      <c r="A99" s="88">
        <v>95</v>
      </c>
      <c r="B99" s="81" t="s">
        <v>300</v>
      </c>
      <c r="C99" s="82">
        <v>36</v>
      </c>
      <c r="D99" s="83">
        <v>1.5</v>
      </c>
      <c r="E99" s="82">
        <v>0.4</v>
      </c>
      <c r="F99" s="82">
        <v>0.9</v>
      </c>
      <c r="G99" s="82">
        <v>2.6</v>
      </c>
      <c r="H99" s="83">
        <v>0.6</v>
      </c>
      <c r="I99" s="82">
        <v>0.3</v>
      </c>
      <c r="J99" s="82">
        <v>0.2</v>
      </c>
      <c r="K99" s="82">
        <v>1.5</v>
      </c>
    </row>
    <row r="100" spans="1:11" ht="15" thickBot="1" x14ac:dyDescent="0.4">
      <c r="A100" s="88">
        <v>96</v>
      </c>
      <c r="B100" s="81" t="s">
        <v>301</v>
      </c>
      <c r="C100" s="82">
        <v>1</v>
      </c>
      <c r="D100" s="83">
        <v>0</v>
      </c>
      <c r="E100" s="82">
        <v>0</v>
      </c>
      <c r="F100" s="82">
        <v>0</v>
      </c>
      <c r="G100" s="82">
        <v>0.3</v>
      </c>
      <c r="H100" s="83">
        <v>0</v>
      </c>
      <c r="I100" s="82">
        <v>0</v>
      </c>
      <c r="J100" s="50">
        <v>0</v>
      </c>
      <c r="K100" s="50">
        <v>0</v>
      </c>
    </row>
    <row r="101" spans="1:11" ht="15" thickBot="1" x14ac:dyDescent="0.4">
      <c r="A101" s="88">
        <v>97</v>
      </c>
      <c r="B101" s="81" t="s">
        <v>302</v>
      </c>
      <c r="C101" s="82">
        <v>3</v>
      </c>
      <c r="D101" s="83">
        <v>0.1</v>
      </c>
      <c r="E101" s="82">
        <v>0</v>
      </c>
      <c r="F101" s="82">
        <v>0</v>
      </c>
      <c r="G101" s="82">
        <v>0.3</v>
      </c>
      <c r="H101" s="83">
        <v>0</v>
      </c>
      <c r="I101" s="82">
        <v>0</v>
      </c>
      <c r="J101" s="82">
        <v>0</v>
      </c>
      <c r="K101" s="82">
        <v>0.1</v>
      </c>
    </row>
    <row r="102" spans="1:11" ht="15" thickBot="1" x14ac:dyDescent="0.4">
      <c r="A102" s="88">
        <v>98</v>
      </c>
      <c r="B102" s="81" t="s">
        <v>303</v>
      </c>
      <c r="C102" s="82">
        <v>19</v>
      </c>
      <c r="D102" s="83">
        <v>0.3</v>
      </c>
      <c r="E102" s="82">
        <v>0.1</v>
      </c>
      <c r="F102" s="82">
        <v>0.2</v>
      </c>
      <c r="G102" s="82">
        <v>0.6</v>
      </c>
      <c r="H102" s="83">
        <v>0.4</v>
      </c>
      <c r="I102" s="82">
        <v>0.2</v>
      </c>
      <c r="J102" s="82">
        <v>0.2</v>
      </c>
      <c r="K102" s="82">
        <v>1</v>
      </c>
    </row>
    <row r="103" spans="1:11" ht="15" thickBot="1" x14ac:dyDescent="0.4">
      <c r="A103" s="88">
        <v>99</v>
      </c>
      <c r="B103" s="81" t="s">
        <v>304</v>
      </c>
      <c r="C103" s="82">
        <v>134</v>
      </c>
      <c r="D103" s="83">
        <v>2.1</v>
      </c>
      <c r="E103" s="82">
        <v>0.4</v>
      </c>
      <c r="F103" s="82">
        <v>1.5</v>
      </c>
      <c r="G103" s="82">
        <v>3</v>
      </c>
      <c r="H103" s="83">
        <v>2.1</v>
      </c>
      <c r="I103" s="82">
        <v>0.4</v>
      </c>
      <c r="J103" s="82">
        <v>1.5</v>
      </c>
      <c r="K103" s="82">
        <v>2.9</v>
      </c>
    </row>
    <row r="104" spans="1:11" ht="15" thickBot="1" x14ac:dyDescent="0.4">
      <c r="A104" s="88">
        <v>100</v>
      </c>
      <c r="B104" s="81" t="s">
        <v>305</v>
      </c>
      <c r="C104" s="50">
        <v>0</v>
      </c>
      <c r="D104" s="74">
        <v>0</v>
      </c>
      <c r="E104" s="50">
        <v>0</v>
      </c>
      <c r="F104" s="50">
        <v>0</v>
      </c>
      <c r="G104" s="50">
        <v>0</v>
      </c>
      <c r="H104" s="74">
        <v>0</v>
      </c>
      <c r="I104" s="50">
        <v>0</v>
      </c>
      <c r="J104" s="50">
        <v>0</v>
      </c>
      <c r="K104" s="50">
        <v>0</v>
      </c>
    </row>
    <row r="105" spans="1:11" ht="15" thickBot="1" x14ac:dyDescent="0.4">
      <c r="A105" s="88">
        <v>101</v>
      </c>
      <c r="B105" s="81" t="s">
        <v>306</v>
      </c>
      <c r="C105" s="82">
        <v>33</v>
      </c>
      <c r="D105" s="83">
        <v>0.2</v>
      </c>
      <c r="E105" s="82">
        <v>0.1</v>
      </c>
      <c r="F105" s="82">
        <v>0.1</v>
      </c>
      <c r="G105" s="82">
        <v>0.6</v>
      </c>
      <c r="H105" s="83">
        <v>0.5</v>
      </c>
      <c r="I105" s="82">
        <v>0.1</v>
      </c>
      <c r="J105" s="82">
        <v>0.3</v>
      </c>
      <c r="K105" s="82">
        <v>0.9</v>
      </c>
    </row>
    <row r="106" spans="1:11" ht="15" thickBot="1" x14ac:dyDescent="0.4">
      <c r="A106" s="88">
        <v>102</v>
      </c>
      <c r="B106" s="81" t="s">
        <v>307</v>
      </c>
      <c r="C106" s="82">
        <v>4</v>
      </c>
      <c r="D106" s="83">
        <v>0</v>
      </c>
      <c r="E106" s="82">
        <v>0</v>
      </c>
      <c r="F106" s="82">
        <v>0</v>
      </c>
      <c r="G106" s="82">
        <v>0.1</v>
      </c>
      <c r="H106" s="83">
        <v>0</v>
      </c>
      <c r="I106" s="82">
        <v>0</v>
      </c>
      <c r="J106" s="82">
        <v>0</v>
      </c>
      <c r="K106" s="82">
        <v>0.1</v>
      </c>
    </row>
    <row r="107" spans="1:11" ht="16" customHeight="1" thickBot="1" x14ac:dyDescent="0.4">
      <c r="A107" s="88">
        <v>103</v>
      </c>
      <c r="B107" s="81" t="s">
        <v>402</v>
      </c>
      <c r="C107" s="82">
        <v>373</v>
      </c>
      <c r="D107" s="83">
        <v>4.3</v>
      </c>
      <c r="E107" s="82">
        <v>0.6</v>
      </c>
      <c r="F107" s="82">
        <v>3.2</v>
      </c>
      <c r="G107" s="82">
        <v>5.6</v>
      </c>
      <c r="H107" s="83">
        <v>8.1999999999999993</v>
      </c>
      <c r="I107" s="82">
        <v>0.9</v>
      </c>
      <c r="J107" s="82">
        <v>6.6</v>
      </c>
      <c r="K107" s="82">
        <v>10.199999999999999</v>
      </c>
    </row>
    <row r="108" spans="1:11" ht="15" thickBot="1" x14ac:dyDescent="0.4">
      <c r="A108" s="88">
        <v>104</v>
      </c>
      <c r="B108" s="81" t="s">
        <v>309</v>
      </c>
      <c r="C108" s="82">
        <v>5</v>
      </c>
      <c r="D108" s="83">
        <v>0</v>
      </c>
      <c r="E108" s="82">
        <v>0</v>
      </c>
      <c r="F108" s="82">
        <v>0</v>
      </c>
      <c r="G108" s="82">
        <v>0</v>
      </c>
      <c r="H108" s="83">
        <v>0</v>
      </c>
      <c r="I108" s="82">
        <v>0</v>
      </c>
      <c r="J108" s="82">
        <v>0</v>
      </c>
      <c r="K108" s="82">
        <v>0.1</v>
      </c>
    </row>
    <row r="109" spans="1:11" ht="15" thickBot="1" x14ac:dyDescent="0.4">
      <c r="A109" s="88">
        <v>105</v>
      </c>
      <c r="B109" s="81" t="s">
        <v>310</v>
      </c>
      <c r="C109" s="82">
        <v>17</v>
      </c>
      <c r="D109" s="83">
        <v>0.2</v>
      </c>
      <c r="E109" s="82">
        <v>0.1</v>
      </c>
      <c r="F109" s="82">
        <v>0.1</v>
      </c>
      <c r="G109" s="82">
        <v>0.5</v>
      </c>
      <c r="H109" s="83">
        <v>0.1</v>
      </c>
      <c r="I109" s="82">
        <v>0.1</v>
      </c>
      <c r="J109" s="82">
        <v>0.1</v>
      </c>
      <c r="K109" s="82">
        <v>0.4</v>
      </c>
    </row>
    <row r="110" spans="1:11" ht="23.5" thickBot="1" x14ac:dyDescent="0.4">
      <c r="A110" s="88">
        <v>106</v>
      </c>
      <c r="B110" s="81" t="s">
        <v>311</v>
      </c>
      <c r="C110" s="82">
        <v>299</v>
      </c>
      <c r="D110" s="83">
        <v>4.8</v>
      </c>
      <c r="E110" s="82">
        <v>0.7</v>
      </c>
      <c r="F110" s="82">
        <v>3.6</v>
      </c>
      <c r="G110" s="82">
        <v>6.3</v>
      </c>
      <c r="H110" s="83">
        <v>7.7</v>
      </c>
      <c r="I110" s="82">
        <v>0.9</v>
      </c>
      <c r="J110" s="82">
        <v>6.1</v>
      </c>
      <c r="K110" s="82">
        <v>9.6</v>
      </c>
    </row>
    <row r="111" spans="1:11" ht="15" thickBot="1" x14ac:dyDescent="0.4">
      <c r="A111" s="88">
        <v>107</v>
      </c>
      <c r="B111" s="81" t="s">
        <v>312</v>
      </c>
      <c r="C111" s="82">
        <v>39</v>
      </c>
      <c r="D111" s="83">
        <v>1</v>
      </c>
      <c r="E111" s="82">
        <v>0.4</v>
      </c>
      <c r="F111" s="82">
        <v>0.4</v>
      </c>
      <c r="G111" s="82">
        <v>2.2999999999999998</v>
      </c>
      <c r="H111" s="83">
        <v>1.1000000000000001</v>
      </c>
      <c r="I111" s="82">
        <v>0.4</v>
      </c>
      <c r="J111" s="82">
        <v>0.5</v>
      </c>
      <c r="K111" s="82">
        <v>2.2999999999999998</v>
      </c>
    </row>
    <row r="112" spans="1:11" ht="23.5" thickBot="1" x14ac:dyDescent="0.4">
      <c r="A112" s="88">
        <v>108</v>
      </c>
      <c r="B112" s="81" t="s">
        <v>313</v>
      </c>
      <c r="C112" s="82">
        <v>198</v>
      </c>
      <c r="D112" s="83">
        <v>3.9</v>
      </c>
      <c r="E112" s="82">
        <v>0.5</v>
      </c>
      <c r="F112" s="82">
        <v>3</v>
      </c>
      <c r="G112" s="82">
        <v>5.0999999999999996</v>
      </c>
      <c r="H112" s="83">
        <v>4</v>
      </c>
      <c r="I112" s="82">
        <v>0.6</v>
      </c>
      <c r="J112" s="82">
        <v>3</v>
      </c>
      <c r="K112" s="82">
        <v>5.3</v>
      </c>
    </row>
    <row r="113" spans="1:11" ht="15" thickBot="1" x14ac:dyDescent="0.4">
      <c r="A113" s="88">
        <v>109</v>
      </c>
      <c r="B113" s="81" t="s">
        <v>314</v>
      </c>
      <c r="C113" s="82">
        <v>5</v>
      </c>
      <c r="D113" s="83">
        <v>0.3</v>
      </c>
      <c r="E113" s="82">
        <v>0.2</v>
      </c>
      <c r="F113" s="82">
        <v>0.1</v>
      </c>
      <c r="G113" s="82">
        <v>1</v>
      </c>
      <c r="H113" s="83">
        <v>0.2</v>
      </c>
      <c r="I113" s="82">
        <v>0.2</v>
      </c>
      <c r="J113" s="82">
        <v>0</v>
      </c>
      <c r="K113" s="82">
        <v>0.9</v>
      </c>
    </row>
    <row r="114" spans="1:11" ht="15" thickBot="1" x14ac:dyDescent="0.4">
      <c r="A114" s="88">
        <v>110</v>
      </c>
      <c r="B114" s="81" t="s">
        <v>315</v>
      </c>
      <c r="C114" s="50">
        <v>0</v>
      </c>
      <c r="D114" s="74">
        <v>0</v>
      </c>
      <c r="E114" s="50">
        <v>0</v>
      </c>
      <c r="F114" s="50">
        <v>0</v>
      </c>
      <c r="G114" s="50">
        <v>0</v>
      </c>
      <c r="H114" s="74">
        <v>0</v>
      </c>
      <c r="I114" s="50">
        <v>0</v>
      </c>
      <c r="J114" s="50">
        <v>0</v>
      </c>
      <c r="K114" s="50">
        <v>0</v>
      </c>
    </row>
    <row r="115" spans="1:11" ht="15" thickBot="1" x14ac:dyDescent="0.4">
      <c r="A115" s="88">
        <v>111</v>
      </c>
      <c r="B115" s="81" t="s">
        <v>316</v>
      </c>
      <c r="C115" s="50">
        <v>0</v>
      </c>
      <c r="D115" s="74">
        <v>0</v>
      </c>
      <c r="E115" s="50">
        <v>0</v>
      </c>
      <c r="F115" s="50">
        <v>0</v>
      </c>
      <c r="G115" s="50">
        <v>0</v>
      </c>
      <c r="H115" s="74">
        <v>0</v>
      </c>
      <c r="I115" s="50">
        <v>0</v>
      </c>
      <c r="J115" s="50">
        <v>0</v>
      </c>
      <c r="K115" s="50">
        <v>0</v>
      </c>
    </row>
    <row r="116" spans="1:11" ht="15" thickBot="1" x14ac:dyDescent="0.4">
      <c r="A116" s="88">
        <v>112</v>
      </c>
      <c r="B116" s="81" t="s">
        <v>317</v>
      </c>
      <c r="C116" s="82">
        <v>8</v>
      </c>
      <c r="D116" s="83">
        <v>0.1</v>
      </c>
      <c r="E116" s="82">
        <v>0</v>
      </c>
      <c r="F116" s="82">
        <v>0</v>
      </c>
      <c r="G116" s="82">
        <v>0.3</v>
      </c>
      <c r="H116" s="83">
        <v>0.1</v>
      </c>
      <c r="I116" s="82">
        <v>0.1</v>
      </c>
      <c r="J116" s="82">
        <v>0.1</v>
      </c>
      <c r="K116" s="82">
        <v>0.4</v>
      </c>
    </row>
    <row r="117" spans="1:11" ht="15" thickBot="1" x14ac:dyDescent="0.4">
      <c r="A117" s="88">
        <v>113</v>
      </c>
      <c r="B117" s="81" t="s">
        <v>318</v>
      </c>
      <c r="C117" s="82">
        <v>3</v>
      </c>
      <c r="D117" s="83">
        <v>0</v>
      </c>
      <c r="E117" s="82">
        <v>0</v>
      </c>
      <c r="F117" s="82">
        <v>0</v>
      </c>
      <c r="G117" s="82">
        <v>0.1</v>
      </c>
      <c r="H117" s="83">
        <v>0.1</v>
      </c>
      <c r="I117" s="82">
        <v>0</v>
      </c>
      <c r="J117" s="82">
        <v>0</v>
      </c>
      <c r="K117" s="82">
        <v>0.3</v>
      </c>
    </row>
    <row r="118" spans="1:11" ht="15" thickBot="1" x14ac:dyDescent="0.4">
      <c r="A118" s="88">
        <v>114</v>
      </c>
      <c r="B118" s="81" t="s">
        <v>319</v>
      </c>
      <c r="C118" s="82">
        <v>3</v>
      </c>
      <c r="D118" s="83">
        <v>0</v>
      </c>
      <c r="E118" s="82">
        <v>0</v>
      </c>
      <c r="F118" s="82">
        <v>0</v>
      </c>
      <c r="G118" s="82">
        <v>0.1</v>
      </c>
      <c r="H118" s="83">
        <v>0.1</v>
      </c>
      <c r="I118" s="82">
        <v>0.1</v>
      </c>
      <c r="J118" s="82">
        <v>0</v>
      </c>
      <c r="K118" s="82">
        <v>0.3</v>
      </c>
    </row>
    <row r="119" spans="1:11" ht="15" thickBot="1" x14ac:dyDescent="0.4">
      <c r="A119" s="88">
        <v>115</v>
      </c>
      <c r="B119" s="81" t="s">
        <v>320</v>
      </c>
      <c r="C119" s="82">
        <v>15</v>
      </c>
      <c r="D119" s="83">
        <v>0.3</v>
      </c>
      <c r="E119" s="82">
        <v>0.1</v>
      </c>
      <c r="F119" s="82">
        <v>0.1</v>
      </c>
      <c r="G119" s="82">
        <v>0.6</v>
      </c>
      <c r="H119" s="83">
        <v>0.1</v>
      </c>
      <c r="I119" s="82">
        <v>0</v>
      </c>
      <c r="J119" s="82">
        <v>0</v>
      </c>
      <c r="K119" s="82">
        <v>0.2</v>
      </c>
    </row>
    <row r="120" spans="1:11" ht="15" thickBot="1" x14ac:dyDescent="0.4">
      <c r="A120" s="88">
        <v>116</v>
      </c>
      <c r="B120" s="81" t="s">
        <v>321</v>
      </c>
      <c r="C120" s="82">
        <v>5</v>
      </c>
      <c r="D120" s="83">
        <v>0.1</v>
      </c>
      <c r="E120" s="82">
        <v>0</v>
      </c>
      <c r="F120" s="82">
        <v>0</v>
      </c>
      <c r="G120" s="82">
        <v>0.2</v>
      </c>
      <c r="H120" s="83">
        <v>0.1</v>
      </c>
      <c r="I120" s="82">
        <v>0</v>
      </c>
      <c r="J120" s="82">
        <v>0</v>
      </c>
      <c r="K120" s="82">
        <v>0.2</v>
      </c>
    </row>
    <row r="121" spans="1:11" ht="15" thickBot="1" x14ac:dyDescent="0.4">
      <c r="A121" s="88">
        <v>117</v>
      </c>
      <c r="B121" s="81" t="s">
        <v>322</v>
      </c>
      <c r="C121" s="82">
        <v>1</v>
      </c>
      <c r="D121" s="83">
        <v>0</v>
      </c>
      <c r="E121" s="82">
        <v>0</v>
      </c>
      <c r="F121" s="82">
        <v>0</v>
      </c>
      <c r="G121" s="82">
        <v>0.1</v>
      </c>
      <c r="H121" s="83">
        <v>0</v>
      </c>
      <c r="I121" s="82">
        <v>0</v>
      </c>
      <c r="J121" s="50">
        <v>0</v>
      </c>
      <c r="K121" s="50">
        <v>0</v>
      </c>
    </row>
    <row r="122" spans="1:11" ht="15" thickBot="1" x14ac:dyDescent="0.4">
      <c r="A122" s="88">
        <v>118</v>
      </c>
      <c r="B122" s="81" t="s">
        <v>323</v>
      </c>
      <c r="C122" s="82">
        <v>23</v>
      </c>
      <c r="D122" s="83">
        <v>0.9</v>
      </c>
      <c r="E122" s="82">
        <v>0.4</v>
      </c>
      <c r="F122" s="82">
        <v>0.4</v>
      </c>
      <c r="G122" s="82">
        <v>2.1</v>
      </c>
      <c r="H122" s="83">
        <v>0.4</v>
      </c>
      <c r="I122" s="82">
        <v>0.2</v>
      </c>
      <c r="J122" s="82">
        <v>0.1</v>
      </c>
      <c r="K122" s="82">
        <v>1.3</v>
      </c>
    </row>
    <row r="123" spans="1:11" ht="15" thickBot="1" x14ac:dyDescent="0.4">
      <c r="A123" s="88">
        <v>119</v>
      </c>
      <c r="B123" s="81" t="s">
        <v>324</v>
      </c>
      <c r="C123" s="82">
        <v>58</v>
      </c>
      <c r="D123" s="83">
        <v>1.8</v>
      </c>
      <c r="E123" s="82">
        <v>0.5</v>
      </c>
      <c r="F123" s="82">
        <v>1</v>
      </c>
      <c r="G123" s="82">
        <v>3.1</v>
      </c>
      <c r="H123" s="83">
        <v>1.3</v>
      </c>
      <c r="I123" s="82">
        <v>0.4</v>
      </c>
      <c r="J123" s="82">
        <v>0.8</v>
      </c>
      <c r="K123" s="82">
        <v>2.2999999999999998</v>
      </c>
    </row>
    <row r="124" spans="1:11" ht="15" thickBot="1" x14ac:dyDescent="0.4">
      <c r="A124" s="88">
        <v>120</v>
      </c>
      <c r="B124" s="81" t="s">
        <v>325</v>
      </c>
      <c r="C124" s="82">
        <v>142</v>
      </c>
      <c r="D124" s="83">
        <v>5.0999999999999996</v>
      </c>
      <c r="E124" s="82">
        <v>0.9</v>
      </c>
      <c r="F124" s="82">
        <v>3.6</v>
      </c>
      <c r="G124" s="82">
        <v>7.2</v>
      </c>
      <c r="H124" s="83">
        <v>1.8</v>
      </c>
      <c r="I124" s="82">
        <v>0.4</v>
      </c>
      <c r="J124" s="82">
        <v>1.2</v>
      </c>
      <c r="K124" s="82">
        <v>2.7</v>
      </c>
    </row>
    <row r="125" spans="1:11" ht="15" thickBot="1" x14ac:dyDescent="0.4">
      <c r="A125" s="88">
        <v>121</v>
      </c>
      <c r="B125" s="81" t="s">
        <v>326</v>
      </c>
      <c r="C125" s="82">
        <v>1</v>
      </c>
      <c r="D125" s="83">
        <v>0</v>
      </c>
      <c r="E125" s="82">
        <v>0</v>
      </c>
      <c r="F125" s="50">
        <v>0</v>
      </c>
      <c r="G125" s="50">
        <v>0</v>
      </c>
      <c r="H125" s="83">
        <v>0</v>
      </c>
      <c r="I125" s="82">
        <v>0</v>
      </c>
      <c r="J125" s="82">
        <v>0</v>
      </c>
      <c r="K125" s="82">
        <v>0.1</v>
      </c>
    </row>
    <row r="126" spans="1:11" ht="15" thickBot="1" x14ac:dyDescent="0.4">
      <c r="A126" s="88">
        <v>122</v>
      </c>
      <c r="B126" s="81" t="s">
        <v>327</v>
      </c>
      <c r="C126" s="82">
        <v>10</v>
      </c>
      <c r="D126" s="83">
        <v>0.1</v>
      </c>
      <c r="E126" s="82">
        <v>0</v>
      </c>
      <c r="F126" s="82">
        <v>0</v>
      </c>
      <c r="G126" s="82">
        <v>0.2</v>
      </c>
      <c r="H126" s="83">
        <v>0.4</v>
      </c>
      <c r="I126" s="82">
        <v>0.3</v>
      </c>
      <c r="J126" s="82">
        <v>0.1</v>
      </c>
      <c r="K126" s="82">
        <v>1.4</v>
      </c>
    </row>
    <row r="127" spans="1:11" ht="15" thickBot="1" x14ac:dyDescent="0.4">
      <c r="A127" s="88">
        <v>123</v>
      </c>
      <c r="B127" s="81" t="s">
        <v>328</v>
      </c>
      <c r="C127" s="82">
        <v>9</v>
      </c>
      <c r="D127" s="83">
        <v>0.1</v>
      </c>
      <c r="E127" s="82">
        <v>0.1</v>
      </c>
      <c r="F127" s="82">
        <v>0</v>
      </c>
      <c r="G127" s="82">
        <v>0.3</v>
      </c>
      <c r="H127" s="83">
        <v>0.3</v>
      </c>
      <c r="I127" s="82">
        <v>0.2</v>
      </c>
      <c r="J127" s="82">
        <v>0.1</v>
      </c>
      <c r="K127" s="82">
        <v>0.9</v>
      </c>
    </row>
    <row r="128" spans="1:11" ht="15" thickBot="1" x14ac:dyDescent="0.4">
      <c r="A128" s="88">
        <v>124</v>
      </c>
      <c r="B128" s="81" t="s">
        <v>329</v>
      </c>
      <c r="C128" s="82">
        <v>26</v>
      </c>
      <c r="D128" s="83">
        <v>0.8</v>
      </c>
      <c r="E128" s="82">
        <v>0.2</v>
      </c>
      <c r="F128" s="82">
        <v>0.4</v>
      </c>
      <c r="G128" s="82">
        <v>1.4</v>
      </c>
      <c r="H128" s="83">
        <v>0.2</v>
      </c>
      <c r="I128" s="82">
        <v>0.1</v>
      </c>
      <c r="J128" s="82">
        <v>0.1</v>
      </c>
      <c r="K128" s="82">
        <v>0.5</v>
      </c>
    </row>
    <row r="129" spans="1:11" ht="15" thickBot="1" x14ac:dyDescent="0.4">
      <c r="A129" s="88">
        <v>125</v>
      </c>
      <c r="B129" s="81" t="s">
        <v>330</v>
      </c>
      <c r="C129" s="82">
        <v>20</v>
      </c>
      <c r="D129" s="83">
        <v>0.7</v>
      </c>
      <c r="E129" s="82">
        <v>0.3</v>
      </c>
      <c r="F129" s="82">
        <v>0.3</v>
      </c>
      <c r="G129" s="82">
        <v>1.4</v>
      </c>
      <c r="H129" s="83">
        <v>0.2</v>
      </c>
      <c r="I129" s="82">
        <v>0.1</v>
      </c>
      <c r="J129" s="82">
        <v>0.1</v>
      </c>
      <c r="K129" s="82">
        <v>0.5</v>
      </c>
    </row>
    <row r="130" spans="1:11" ht="15" thickBot="1" x14ac:dyDescent="0.4">
      <c r="A130" s="88">
        <v>126</v>
      </c>
      <c r="B130" s="81" t="s">
        <v>331</v>
      </c>
      <c r="C130" s="82">
        <v>20</v>
      </c>
      <c r="D130" s="83">
        <v>0.3</v>
      </c>
      <c r="E130" s="82">
        <v>0.1</v>
      </c>
      <c r="F130" s="82">
        <v>0.1</v>
      </c>
      <c r="G130" s="82">
        <v>0.7</v>
      </c>
      <c r="H130" s="83">
        <v>0.2</v>
      </c>
      <c r="I130" s="82">
        <v>0.1</v>
      </c>
      <c r="J130" s="82">
        <v>0.1</v>
      </c>
      <c r="K130" s="82">
        <v>0.5</v>
      </c>
    </row>
    <row r="131" spans="1:11" ht="15" thickBot="1" x14ac:dyDescent="0.4">
      <c r="A131" s="88">
        <v>127</v>
      </c>
      <c r="B131" s="81" t="s">
        <v>332</v>
      </c>
      <c r="C131" s="82">
        <v>123</v>
      </c>
      <c r="D131" s="83">
        <v>2.7</v>
      </c>
      <c r="E131" s="82">
        <v>0.4</v>
      </c>
      <c r="F131" s="82">
        <v>2</v>
      </c>
      <c r="G131" s="82">
        <v>3.7</v>
      </c>
      <c r="H131" s="83">
        <v>1.8</v>
      </c>
      <c r="I131" s="82">
        <v>0.4</v>
      </c>
      <c r="J131" s="82">
        <v>1.1000000000000001</v>
      </c>
      <c r="K131" s="82">
        <v>2.9</v>
      </c>
    </row>
    <row r="132" spans="1:11" ht="15" thickBot="1" x14ac:dyDescent="0.4">
      <c r="A132" s="88">
        <v>128</v>
      </c>
      <c r="B132" s="81" t="s">
        <v>333</v>
      </c>
      <c r="C132" s="50">
        <v>0</v>
      </c>
      <c r="D132" s="74">
        <v>0</v>
      </c>
      <c r="E132" s="50">
        <v>0</v>
      </c>
      <c r="F132" s="50">
        <v>0</v>
      </c>
      <c r="G132" s="50">
        <v>0</v>
      </c>
      <c r="H132" s="74">
        <v>0</v>
      </c>
      <c r="I132" s="50">
        <v>0</v>
      </c>
      <c r="J132" s="50">
        <v>0</v>
      </c>
      <c r="K132" s="50">
        <v>0</v>
      </c>
    </row>
    <row r="133" spans="1:11" ht="15" thickBot="1" x14ac:dyDescent="0.4">
      <c r="A133" s="88">
        <v>129</v>
      </c>
      <c r="B133" s="81" t="s">
        <v>334</v>
      </c>
      <c r="C133" s="50">
        <v>0</v>
      </c>
      <c r="D133" s="74">
        <v>0</v>
      </c>
      <c r="E133" s="50">
        <v>0</v>
      </c>
      <c r="F133" s="50">
        <v>0</v>
      </c>
      <c r="G133" s="50">
        <v>0</v>
      </c>
      <c r="H133" s="74">
        <v>0</v>
      </c>
      <c r="I133" s="50">
        <v>0</v>
      </c>
      <c r="J133" s="50">
        <v>0</v>
      </c>
      <c r="K133" s="50">
        <v>0</v>
      </c>
    </row>
    <row r="134" spans="1:11" ht="15" thickBot="1" x14ac:dyDescent="0.4">
      <c r="A134" s="88">
        <v>130</v>
      </c>
      <c r="B134" s="81" t="s">
        <v>335</v>
      </c>
      <c r="C134" s="82">
        <v>1</v>
      </c>
      <c r="D134" s="83">
        <v>0</v>
      </c>
      <c r="E134" s="82">
        <v>0</v>
      </c>
      <c r="F134" s="82">
        <v>0</v>
      </c>
      <c r="G134" s="82">
        <v>0.2</v>
      </c>
      <c r="H134" s="83">
        <v>0</v>
      </c>
      <c r="I134" s="82">
        <v>0</v>
      </c>
      <c r="J134" s="50">
        <v>0</v>
      </c>
      <c r="K134" s="50">
        <v>0</v>
      </c>
    </row>
    <row r="135" spans="1:11" ht="15" thickBot="1" x14ac:dyDescent="0.4">
      <c r="A135" s="88">
        <v>131</v>
      </c>
      <c r="B135" s="81" t="s">
        <v>336</v>
      </c>
      <c r="C135" s="82">
        <v>55</v>
      </c>
      <c r="D135" s="83">
        <v>1.3</v>
      </c>
      <c r="E135" s="82">
        <v>0.3</v>
      </c>
      <c r="F135" s="82">
        <v>0.9</v>
      </c>
      <c r="G135" s="82">
        <v>2</v>
      </c>
      <c r="H135" s="83">
        <v>0.4</v>
      </c>
      <c r="I135" s="82">
        <v>0.2</v>
      </c>
      <c r="J135" s="82">
        <v>0.2</v>
      </c>
      <c r="K135" s="82">
        <v>1.1000000000000001</v>
      </c>
    </row>
    <row r="136" spans="1:11" ht="15" thickBot="1" x14ac:dyDescent="0.4">
      <c r="A136" s="88">
        <v>132</v>
      </c>
      <c r="B136" s="81" t="s">
        <v>337</v>
      </c>
      <c r="C136" s="82">
        <v>23</v>
      </c>
      <c r="D136" s="83">
        <v>0.5</v>
      </c>
      <c r="E136" s="82">
        <v>0.1</v>
      </c>
      <c r="F136" s="82">
        <v>0.3</v>
      </c>
      <c r="G136" s="82">
        <v>0.8</v>
      </c>
      <c r="H136" s="83">
        <v>0.1</v>
      </c>
      <c r="I136" s="82">
        <v>0</v>
      </c>
      <c r="J136" s="82">
        <v>0</v>
      </c>
      <c r="K136" s="82">
        <v>0.2</v>
      </c>
    </row>
    <row r="137" spans="1:11" ht="15" thickBot="1" x14ac:dyDescent="0.4">
      <c r="A137" s="88">
        <v>133</v>
      </c>
      <c r="B137" s="81" t="s">
        <v>338</v>
      </c>
      <c r="C137" s="82">
        <v>98</v>
      </c>
      <c r="D137" s="83">
        <v>2.2999999999999998</v>
      </c>
      <c r="E137" s="82">
        <v>0.5</v>
      </c>
      <c r="F137" s="82">
        <v>1.5</v>
      </c>
      <c r="G137" s="82">
        <v>3.6</v>
      </c>
      <c r="H137" s="83">
        <v>0.9</v>
      </c>
      <c r="I137" s="82">
        <v>0.2</v>
      </c>
      <c r="J137" s="82">
        <v>0.6</v>
      </c>
      <c r="K137" s="82">
        <v>1.6</v>
      </c>
    </row>
    <row r="138" spans="1:11" ht="15" thickBot="1" x14ac:dyDescent="0.4">
      <c r="A138" s="88">
        <v>134</v>
      </c>
      <c r="B138" s="81" t="s">
        <v>339</v>
      </c>
      <c r="C138" s="82">
        <v>155</v>
      </c>
      <c r="D138" s="83">
        <v>3.1</v>
      </c>
      <c r="E138" s="82">
        <v>0.5</v>
      </c>
      <c r="F138" s="82">
        <v>2.2999999999999998</v>
      </c>
      <c r="G138" s="82">
        <v>4.2</v>
      </c>
      <c r="H138" s="83">
        <v>1.6</v>
      </c>
      <c r="I138" s="82">
        <v>0.3</v>
      </c>
      <c r="J138" s="82">
        <v>1.1000000000000001</v>
      </c>
      <c r="K138" s="82">
        <v>2.2999999999999998</v>
      </c>
    </row>
    <row r="139" spans="1:11" ht="15" thickBot="1" x14ac:dyDescent="0.4">
      <c r="A139" s="88">
        <v>135</v>
      </c>
      <c r="B139" s="81" t="s">
        <v>340</v>
      </c>
      <c r="C139" s="82">
        <v>20</v>
      </c>
      <c r="D139" s="83">
        <v>1</v>
      </c>
      <c r="E139" s="82">
        <v>0.5</v>
      </c>
      <c r="F139" s="82">
        <v>0.4</v>
      </c>
      <c r="G139" s="82">
        <v>2.6</v>
      </c>
      <c r="H139" s="83">
        <v>0.3</v>
      </c>
      <c r="I139" s="82">
        <v>0.1</v>
      </c>
      <c r="J139" s="82">
        <v>0.1</v>
      </c>
      <c r="K139" s="82">
        <v>0.8</v>
      </c>
    </row>
    <row r="140" spans="1:11" ht="15" thickBot="1" x14ac:dyDescent="0.4">
      <c r="A140" s="88">
        <v>136</v>
      </c>
      <c r="B140" s="81" t="s">
        <v>341</v>
      </c>
      <c r="C140" s="82">
        <v>65</v>
      </c>
      <c r="D140" s="83">
        <v>0.5</v>
      </c>
      <c r="E140" s="82">
        <v>0.2</v>
      </c>
      <c r="F140" s="82">
        <v>0.2</v>
      </c>
      <c r="G140" s="82">
        <v>1.1000000000000001</v>
      </c>
      <c r="H140" s="83">
        <v>3.2</v>
      </c>
      <c r="I140" s="82">
        <v>0.7</v>
      </c>
      <c r="J140" s="82">
        <v>2</v>
      </c>
      <c r="K140" s="82">
        <v>5</v>
      </c>
    </row>
    <row r="141" spans="1:11" ht="15" thickBot="1" x14ac:dyDescent="0.4">
      <c r="A141" s="88">
        <v>137</v>
      </c>
      <c r="B141" s="81" t="s">
        <v>199</v>
      </c>
      <c r="C141" s="82">
        <v>423</v>
      </c>
      <c r="D141" s="83">
        <v>0.5</v>
      </c>
      <c r="E141" s="82">
        <v>0.2</v>
      </c>
      <c r="F141" s="82">
        <v>0.2</v>
      </c>
      <c r="G141" s="82">
        <v>0.9</v>
      </c>
      <c r="H141" s="83">
        <v>16.2</v>
      </c>
      <c r="I141" s="82">
        <v>1.1000000000000001</v>
      </c>
      <c r="J141" s="82">
        <v>14.1</v>
      </c>
      <c r="K141" s="82">
        <v>18.5</v>
      </c>
    </row>
    <row r="142" spans="1:11" ht="15" thickBot="1" x14ac:dyDescent="0.4">
      <c r="A142" s="88">
        <v>138</v>
      </c>
      <c r="B142" s="81" t="s">
        <v>342</v>
      </c>
      <c r="C142" s="82">
        <v>111</v>
      </c>
      <c r="D142" s="83">
        <v>2.2000000000000002</v>
      </c>
      <c r="E142" s="82">
        <v>0.4</v>
      </c>
      <c r="F142" s="82">
        <v>1.6</v>
      </c>
      <c r="G142" s="82">
        <v>3.2</v>
      </c>
      <c r="H142" s="83">
        <v>2</v>
      </c>
      <c r="I142" s="82">
        <v>0.4</v>
      </c>
      <c r="J142" s="82">
        <v>1.3</v>
      </c>
      <c r="K142" s="82">
        <v>2.9</v>
      </c>
    </row>
    <row r="143" spans="1:11" ht="16" customHeight="1" thickBot="1" x14ac:dyDescent="0.4">
      <c r="A143" s="88">
        <v>139</v>
      </c>
      <c r="B143" s="81" t="s">
        <v>343</v>
      </c>
      <c r="C143" s="82">
        <v>27</v>
      </c>
      <c r="D143" s="83">
        <v>0.3</v>
      </c>
      <c r="E143" s="82">
        <v>0.1</v>
      </c>
      <c r="F143" s="82">
        <v>0.2</v>
      </c>
      <c r="G143" s="82">
        <v>0.6</v>
      </c>
      <c r="H143" s="83">
        <v>0.6</v>
      </c>
      <c r="I143" s="82">
        <v>0.3</v>
      </c>
      <c r="J143" s="82">
        <v>0.2</v>
      </c>
      <c r="K143" s="82">
        <v>1.7</v>
      </c>
    </row>
    <row r="144" spans="1:11" ht="15" thickBot="1" x14ac:dyDescent="0.4">
      <c r="A144" s="88">
        <v>140</v>
      </c>
      <c r="B144" s="81" t="s">
        <v>344</v>
      </c>
      <c r="C144" s="82">
        <v>8</v>
      </c>
      <c r="D144" s="83">
        <v>0.1</v>
      </c>
      <c r="E144" s="82">
        <v>0</v>
      </c>
      <c r="F144" s="82">
        <v>0</v>
      </c>
      <c r="G144" s="82">
        <v>0.2</v>
      </c>
      <c r="H144" s="83">
        <v>0.1</v>
      </c>
      <c r="I144" s="82">
        <v>0.1</v>
      </c>
      <c r="J144" s="82">
        <v>0</v>
      </c>
      <c r="K144" s="82">
        <v>0.3</v>
      </c>
    </row>
    <row r="145" spans="1:11" ht="15" thickBot="1" x14ac:dyDescent="0.4">
      <c r="A145" s="88">
        <v>141</v>
      </c>
      <c r="B145" s="81" t="s">
        <v>345</v>
      </c>
      <c r="C145" s="82">
        <v>9</v>
      </c>
      <c r="D145" s="83">
        <v>0</v>
      </c>
      <c r="E145" s="82">
        <v>0</v>
      </c>
      <c r="F145" s="82">
        <v>0</v>
      </c>
      <c r="G145" s="82">
        <v>0.3</v>
      </c>
      <c r="H145" s="83">
        <v>0.4</v>
      </c>
      <c r="I145" s="82">
        <v>0.2</v>
      </c>
      <c r="J145" s="82">
        <v>0.1</v>
      </c>
      <c r="K145" s="82">
        <v>1.3</v>
      </c>
    </row>
    <row r="146" spans="1:11" ht="15" thickBot="1" x14ac:dyDescent="0.4">
      <c r="A146" s="88">
        <v>142</v>
      </c>
      <c r="B146" s="81" t="s">
        <v>346</v>
      </c>
      <c r="C146" s="82">
        <v>18</v>
      </c>
      <c r="D146" s="83">
        <v>0.4</v>
      </c>
      <c r="E146" s="82">
        <v>0.1</v>
      </c>
      <c r="F146" s="82">
        <v>0.2</v>
      </c>
      <c r="G146" s="82">
        <v>0.7</v>
      </c>
      <c r="H146" s="83">
        <v>0.1</v>
      </c>
      <c r="I146" s="82">
        <v>0.1</v>
      </c>
      <c r="J146" s="82">
        <v>0</v>
      </c>
      <c r="K146" s="82">
        <v>0.3</v>
      </c>
    </row>
    <row r="147" spans="1:11" ht="15" thickBot="1" x14ac:dyDescent="0.4">
      <c r="A147" s="88">
        <v>143</v>
      </c>
      <c r="B147" s="81" t="s">
        <v>347</v>
      </c>
      <c r="C147" s="82">
        <v>10</v>
      </c>
      <c r="D147" s="83">
        <v>0.1</v>
      </c>
      <c r="E147" s="82">
        <v>0</v>
      </c>
      <c r="F147" s="82">
        <v>0</v>
      </c>
      <c r="G147" s="82">
        <v>0.2</v>
      </c>
      <c r="H147" s="83">
        <v>0.1</v>
      </c>
      <c r="I147" s="82">
        <v>0</v>
      </c>
      <c r="J147" s="82">
        <v>0</v>
      </c>
      <c r="K147" s="82">
        <v>0.2</v>
      </c>
    </row>
    <row r="148" spans="1:11" ht="23.5" thickBot="1" x14ac:dyDescent="0.4">
      <c r="A148" s="88">
        <v>144</v>
      </c>
      <c r="B148" s="81" t="s">
        <v>348</v>
      </c>
      <c r="C148" s="82">
        <v>2</v>
      </c>
      <c r="D148" s="83">
        <v>0</v>
      </c>
      <c r="E148" s="82">
        <v>0</v>
      </c>
      <c r="F148" s="82">
        <v>0</v>
      </c>
      <c r="G148" s="82">
        <v>0.3</v>
      </c>
      <c r="H148" s="83">
        <v>0</v>
      </c>
      <c r="I148" s="82">
        <v>0</v>
      </c>
      <c r="J148" s="82">
        <v>0</v>
      </c>
      <c r="K148" s="82">
        <v>0.3</v>
      </c>
    </row>
    <row r="149" spans="1:11" ht="15" thickBot="1" x14ac:dyDescent="0.4">
      <c r="A149" s="88">
        <v>145</v>
      </c>
      <c r="B149" s="81" t="s">
        <v>349</v>
      </c>
      <c r="C149" s="82">
        <v>5</v>
      </c>
      <c r="D149" s="83">
        <v>0.1</v>
      </c>
      <c r="E149" s="82">
        <v>0.1</v>
      </c>
      <c r="F149" s="82">
        <v>0</v>
      </c>
      <c r="G149" s="82">
        <v>0.3</v>
      </c>
      <c r="H149" s="83">
        <v>0.1</v>
      </c>
      <c r="I149" s="82">
        <v>0.1</v>
      </c>
      <c r="J149" s="82">
        <v>0</v>
      </c>
      <c r="K149" s="82">
        <v>0.8</v>
      </c>
    </row>
    <row r="150" spans="1:11" ht="15" thickBot="1" x14ac:dyDescent="0.4">
      <c r="A150" s="88">
        <v>146</v>
      </c>
      <c r="B150" s="81" t="s">
        <v>350</v>
      </c>
      <c r="C150" s="82">
        <v>3</v>
      </c>
      <c r="D150" s="83">
        <v>0</v>
      </c>
      <c r="E150" s="82">
        <v>0</v>
      </c>
      <c r="F150" s="82">
        <v>0</v>
      </c>
      <c r="G150" s="82">
        <v>0.2</v>
      </c>
      <c r="H150" s="83">
        <v>0.1</v>
      </c>
      <c r="I150" s="82">
        <v>0.1</v>
      </c>
      <c r="J150" s="82">
        <v>0</v>
      </c>
      <c r="K150" s="82">
        <v>0.3</v>
      </c>
    </row>
    <row r="151" spans="1:11" ht="15" thickBot="1" x14ac:dyDescent="0.4">
      <c r="A151" s="88">
        <v>147</v>
      </c>
      <c r="B151" s="81" t="s">
        <v>351</v>
      </c>
      <c r="C151" s="82">
        <v>1</v>
      </c>
      <c r="D151" s="83">
        <v>0</v>
      </c>
      <c r="E151" s="82">
        <v>0</v>
      </c>
      <c r="F151" s="82">
        <v>0</v>
      </c>
      <c r="G151" s="82">
        <v>0.1</v>
      </c>
      <c r="H151" s="83">
        <v>0</v>
      </c>
      <c r="I151" s="82">
        <v>0</v>
      </c>
      <c r="J151" s="50">
        <v>0</v>
      </c>
      <c r="K151" s="50">
        <v>0</v>
      </c>
    </row>
    <row r="152" spans="1:11" ht="15" thickBot="1" x14ac:dyDescent="0.4">
      <c r="A152" s="88">
        <v>148</v>
      </c>
      <c r="B152" s="81" t="s">
        <v>352</v>
      </c>
      <c r="C152" s="82">
        <v>5</v>
      </c>
      <c r="D152" s="83">
        <v>0.1</v>
      </c>
      <c r="E152" s="82">
        <v>0.1</v>
      </c>
      <c r="F152" s="82">
        <v>0</v>
      </c>
      <c r="G152" s="82">
        <v>0.6</v>
      </c>
      <c r="H152" s="83">
        <v>0</v>
      </c>
      <c r="I152" s="82">
        <v>0</v>
      </c>
      <c r="J152" s="82">
        <v>0</v>
      </c>
      <c r="K152" s="82">
        <v>0.1</v>
      </c>
    </row>
    <row r="153" spans="1:11" ht="15" thickBot="1" x14ac:dyDescent="0.4">
      <c r="A153" s="88">
        <v>149</v>
      </c>
      <c r="B153" s="81" t="s">
        <v>353</v>
      </c>
      <c r="C153" s="82">
        <v>45</v>
      </c>
      <c r="D153" s="83">
        <v>0.8</v>
      </c>
      <c r="E153" s="82">
        <v>0.3</v>
      </c>
      <c r="F153" s="82">
        <v>0.5</v>
      </c>
      <c r="G153" s="82">
        <v>1.5</v>
      </c>
      <c r="H153" s="83">
        <v>0.6</v>
      </c>
      <c r="I153" s="82">
        <v>0.2</v>
      </c>
      <c r="J153" s="82">
        <v>0.4</v>
      </c>
      <c r="K153" s="82">
        <v>1</v>
      </c>
    </row>
    <row r="154" spans="1:11" ht="15" thickBot="1" x14ac:dyDescent="0.4">
      <c r="A154" s="88">
        <v>150</v>
      </c>
      <c r="B154" s="81" t="s">
        <v>354</v>
      </c>
      <c r="C154" s="82">
        <v>81</v>
      </c>
      <c r="D154" s="83">
        <v>1.4</v>
      </c>
      <c r="E154" s="82">
        <v>0.3</v>
      </c>
      <c r="F154" s="82">
        <v>0.9</v>
      </c>
      <c r="G154" s="82">
        <v>2.1</v>
      </c>
      <c r="H154" s="83">
        <v>1.4</v>
      </c>
      <c r="I154" s="82">
        <v>0.3</v>
      </c>
      <c r="J154" s="82">
        <v>0.9</v>
      </c>
      <c r="K154" s="82">
        <v>2</v>
      </c>
    </row>
    <row r="155" spans="1:11" ht="15" thickBot="1" x14ac:dyDescent="0.4">
      <c r="A155" s="88">
        <v>151</v>
      </c>
      <c r="B155" s="81" t="s">
        <v>355</v>
      </c>
      <c r="C155" s="82">
        <v>137</v>
      </c>
      <c r="D155" s="83">
        <v>1.2</v>
      </c>
      <c r="E155" s="82">
        <v>0.3</v>
      </c>
      <c r="F155" s="82">
        <v>0.7</v>
      </c>
      <c r="G155" s="82">
        <v>2</v>
      </c>
      <c r="H155" s="83">
        <v>4.0999999999999996</v>
      </c>
      <c r="I155" s="82">
        <v>0.7</v>
      </c>
      <c r="J155" s="82">
        <v>2.9</v>
      </c>
      <c r="K155" s="82">
        <v>5.6</v>
      </c>
    </row>
    <row r="156" spans="1:11" ht="15" thickBot="1" x14ac:dyDescent="0.4">
      <c r="A156" s="88">
        <v>152</v>
      </c>
      <c r="B156" s="81" t="s">
        <v>356</v>
      </c>
      <c r="C156" s="82">
        <v>180</v>
      </c>
      <c r="D156" s="83">
        <v>1.6</v>
      </c>
      <c r="E156" s="82">
        <v>0.4</v>
      </c>
      <c r="F156" s="82">
        <v>1</v>
      </c>
      <c r="G156" s="82">
        <v>2.5</v>
      </c>
      <c r="H156" s="83">
        <v>5.2</v>
      </c>
      <c r="I156" s="82">
        <v>0.7</v>
      </c>
      <c r="J156" s="82">
        <v>4</v>
      </c>
      <c r="K156" s="82">
        <v>6.8</v>
      </c>
    </row>
    <row r="157" spans="1:11" ht="15" thickBot="1" x14ac:dyDescent="0.4">
      <c r="A157" s="88">
        <v>153</v>
      </c>
      <c r="B157" s="81" t="s">
        <v>357</v>
      </c>
      <c r="C157" s="82">
        <v>29</v>
      </c>
      <c r="D157" s="83">
        <v>0.5</v>
      </c>
      <c r="E157" s="82">
        <v>0.2</v>
      </c>
      <c r="F157" s="82">
        <v>0.2</v>
      </c>
      <c r="G157" s="82">
        <v>0.9</v>
      </c>
      <c r="H157" s="83">
        <v>0.6</v>
      </c>
      <c r="I157" s="82">
        <v>0.2</v>
      </c>
      <c r="J157" s="82">
        <v>0.3</v>
      </c>
      <c r="K157" s="82">
        <v>1.3</v>
      </c>
    </row>
    <row r="158" spans="1:11" ht="15" thickBot="1" x14ac:dyDescent="0.4">
      <c r="A158" s="88">
        <v>154</v>
      </c>
      <c r="B158" s="81" t="s">
        <v>201</v>
      </c>
      <c r="C158" s="82">
        <v>401</v>
      </c>
      <c r="D158" s="83">
        <v>12.4</v>
      </c>
      <c r="E158" s="82">
        <v>1</v>
      </c>
      <c r="F158" s="82">
        <v>10.6</v>
      </c>
      <c r="G158" s="82">
        <v>14.4</v>
      </c>
      <c r="H158" s="83">
        <v>2.7</v>
      </c>
      <c r="I158" s="82">
        <v>0.7</v>
      </c>
      <c r="J158" s="82">
        <v>1.6</v>
      </c>
      <c r="K158" s="82">
        <v>4.3</v>
      </c>
    </row>
    <row r="159" spans="1:11" ht="15" thickBot="1" x14ac:dyDescent="0.4">
      <c r="A159" s="88">
        <v>155</v>
      </c>
      <c r="B159" s="81" t="s">
        <v>358</v>
      </c>
      <c r="C159" s="82">
        <v>167</v>
      </c>
      <c r="D159" s="83">
        <v>4.7</v>
      </c>
      <c r="E159" s="82">
        <v>0.6</v>
      </c>
      <c r="F159" s="82">
        <v>3.7</v>
      </c>
      <c r="G159" s="82">
        <v>5.9</v>
      </c>
      <c r="H159" s="83">
        <v>1.4</v>
      </c>
      <c r="I159" s="82">
        <v>0.5</v>
      </c>
      <c r="J159" s="82">
        <v>0.7</v>
      </c>
      <c r="K159" s="82">
        <v>2.8</v>
      </c>
    </row>
    <row r="160" spans="1:11" ht="15" thickBot="1" x14ac:dyDescent="0.4">
      <c r="A160" s="88">
        <v>156</v>
      </c>
      <c r="B160" s="81" t="s">
        <v>359</v>
      </c>
      <c r="C160" s="82">
        <v>212</v>
      </c>
      <c r="D160" s="83">
        <v>3.7</v>
      </c>
      <c r="E160" s="82">
        <v>0.5</v>
      </c>
      <c r="F160" s="82">
        <v>2.8</v>
      </c>
      <c r="G160" s="82">
        <v>4.9000000000000004</v>
      </c>
      <c r="H160" s="83">
        <v>3.4</v>
      </c>
      <c r="I160" s="82">
        <v>0.5</v>
      </c>
      <c r="J160" s="82">
        <v>2.6</v>
      </c>
      <c r="K160" s="82">
        <v>4.4000000000000004</v>
      </c>
    </row>
    <row r="161" spans="1:11" ht="15" thickBot="1" x14ac:dyDescent="0.4">
      <c r="A161" s="88">
        <v>157</v>
      </c>
      <c r="B161" s="81" t="s">
        <v>197</v>
      </c>
      <c r="C161" s="82">
        <v>501</v>
      </c>
      <c r="D161" s="83">
        <v>9.6999999999999993</v>
      </c>
      <c r="E161" s="82">
        <v>0.9</v>
      </c>
      <c r="F161" s="82">
        <v>8</v>
      </c>
      <c r="G161" s="82">
        <v>11.6</v>
      </c>
      <c r="H161" s="83">
        <v>9.5</v>
      </c>
      <c r="I161" s="82">
        <v>1</v>
      </c>
      <c r="J161" s="82">
        <v>7.8</v>
      </c>
      <c r="K161" s="82">
        <v>11.6</v>
      </c>
    </row>
    <row r="162" spans="1:11" ht="15" thickBot="1" x14ac:dyDescent="0.4">
      <c r="A162" s="88">
        <v>158</v>
      </c>
      <c r="B162" s="81" t="s">
        <v>360</v>
      </c>
      <c r="C162" s="82">
        <v>226</v>
      </c>
      <c r="D162" s="83">
        <v>3.9</v>
      </c>
      <c r="E162" s="82">
        <v>0.6</v>
      </c>
      <c r="F162" s="82">
        <v>2.9</v>
      </c>
      <c r="G162" s="82">
        <v>5.3</v>
      </c>
      <c r="H162" s="83">
        <v>3.7</v>
      </c>
      <c r="I162" s="82">
        <v>0.5</v>
      </c>
      <c r="J162" s="82">
        <v>2.8</v>
      </c>
      <c r="K162" s="82">
        <v>4.7</v>
      </c>
    </row>
    <row r="163" spans="1:11" ht="15" thickBot="1" x14ac:dyDescent="0.4">
      <c r="A163" s="88">
        <v>159</v>
      </c>
      <c r="B163" s="81" t="s">
        <v>361</v>
      </c>
      <c r="C163" s="82">
        <v>33</v>
      </c>
      <c r="D163" s="83">
        <v>0.3</v>
      </c>
      <c r="E163" s="82">
        <v>0.1</v>
      </c>
      <c r="F163" s="82">
        <v>0.2</v>
      </c>
      <c r="G163" s="82">
        <v>0.6</v>
      </c>
      <c r="H163" s="83">
        <v>0.6</v>
      </c>
      <c r="I163" s="82">
        <v>0.2</v>
      </c>
      <c r="J163" s="82">
        <v>0.3</v>
      </c>
      <c r="K163" s="82">
        <v>1.1000000000000001</v>
      </c>
    </row>
    <row r="164" spans="1:11" ht="15" thickBot="1" x14ac:dyDescent="0.4">
      <c r="A164" s="88">
        <v>160</v>
      </c>
      <c r="B164" s="81" t="s">
        <v>362</v>
      </c>
      <c r="C164" s="82">
        <v>19</v>
      </c>
      <c r="D164" s="83">
        <v>0.1</v>
      </c>
      <c r="E164" s="82">
        <v>0.1</v>
      </c>
      <c r="F164" s="82">
        <v>0</v>
      </c>
      <c r="G164" s="82">
        <v>0.4</v>
      </c>
      <c r="H164" s="83">
        <v>0.6</v>
      </c>
      <c r="I164" s="82">
        <v>0.3</v>
      </c>
      <c r="J164" s="82">
        <v>0.2</v>
      </c>
      <c r="K164" s="82">
        <v>1.4</v>
      </c>
    </row>
    <row r="165" spans="1:11" ht="15" thickBot="1" x14ac:dyDescent="0.4">
      <c r="A165" s="88">
        <v>161</v>
      </c>
      <c r="B165" s="81" t="s">
        <v>363</v>
      </c>
      <c r="C165" s="82">
        <v>22</v>
      </c>
      <c r="D165" s="83">
        <v>0.2</v>
      </c>
      <c r="E165" s="82">
        <v>0.1</v>
      </c>
      <c r="F165" s="82">
        <v>0.1</v>
      </c>
      <c r="G165" s="82">
        <v>0.5</v>
      </c>
      <c r="H165" s="83">
        <v>0.5</v>
      </c>
      <c r="I165" s="82">
        <v>0.2</v>
      </c>
      <c r="J165" s="82">
        <v>0.2</v>
      </c>
      <c r="K165" s="82">
        <v>0.9</v>
      </c>
    </row>
    <row r="166" spans="1:11" ht="15" thickBot="1" x14ac:dyDescent="0.4">
      <c r="A166" s="88">
        <v>162</v>
      </c>
      <c r="B166" s="81" t="s">
        <v>364</v>
      </c>
      <c r="C166" s="82">
        <v>46</v>
      </c>
      <c r="D166" s="83">
        <v>0.9</v>
      </c>
      <c r="E166" s="82">
        <v>0.2</v>
      </c>
      <c r="F166" s="82">
        <v>0.6</v>
      </c>
      <c r="G166" s="82">
        <v>1.5</v>
      </c>
      <c r="H166" s="83">
        <v>0.9</v>
      </c>
      <c r="I166" s="82">
        <v>0.6</v>
      </c>
      <c r="J166" s="82">
        <v>0.2</v>
      </c>
      <c r="K166" s="82">
        <v>3.5</v>
      </c>
    </row>
    <row r="167" spans="1:11" ht="15" thickBot="1" x14ac:dyDescent="0.4">
      <c r="A167" s="88">
        <v>163</v>
      </c>
      <c r="B167" s="81" t="s">
        <v>189</v>
      </c>
      <c r="C167" s="84">
        <v>1547</v>
      </c>
      <c r="D167" s="83">
        <v>35.200000000000003</v>
      </c>
      <c r="E167" s="82">
        <v>1.5</v>
      </c>
      <c r="F167" s="82">
        <v>32.299999999999997</v>
      </c>
      <c r="G167" s="82">
        <v>38.200000000000003</v>
      </c>
      <c r="H167" s="83">
        <v>28.1</v>
      </c>
      <c r="I167" s="82">
        <v>1.4</v>
      </c>
      <c r="J167" s="82">
        <v>25.4</v>
      </c>
      <c r="K167" s="82">
        <v>30.9</v>
      </c>
    </row>
    <row r="168" spans="1:11" ht="15" thickBot="1" x14ac:dyDescent="0.4">
      <c r="A168" s="88">
        <v>164</v>
      </c>
      <c r="B168" s="81" t="s">
        <v>365</v>
      </c>
      <c r="C168" s="82">
        <v>173</v>
      </c>
      <c r="D168" s="83">
        <v>3.9</v>
      </c>
      <c r="E168" s="82">
        <v>0.6</v>
      </c>
      <c r="F168" s="82">
        <v>3</v>
      </c>
      <c r="G168" s="82">
        <v>5.2</v>
      </c>
      <c r="H168" s="83">
        <v>1.8</v>
      </c>
      <c r="I168" s="82">
        <v>0.4</v>
      </c>
      <c r="J168" s="82">
        <v>1.2</v>
      </c>
      <c r="K168" s="82">
        <v>2.6</v>
      </c>
    </row>
    <row r="169" spans="1:11" ht="15" thickBot="1" x14ac:dyDescent="0.4">
      <c r="A169" s="88">
        <v>165</v>
      </c>
      <c r="B169" s="81" t="s">
        <v>366</v>
      </c>
      <c r="C169" s="82">
        <v>66</v>
      </c>
      <c r="D169" s="83">
        <v>1.7</v>
      </c>
      <c r="E169" s="82">
        <v>0.4</v>
      </c>
      <c r="F169" s="82">
        <v>1.1000000000000001</v>
      </c>
      <c r="G169" s="82">
        <v>2.7</v>
      </c>
      <c r="H169" s="83">
        <v>0.4</v>
      </c>
      <c r="I169" s="82">
        <v>0.1</v>
      </c>
      <c r="J169" s="82">
        <v>0.2</v>
      </c>
      <c r="K169" s="82">
        <v>0.7</v>
      </c>
    </row>
    <row r="170" spans="1:11" ht="15" thickBot="1" x14ac:dyDescent="0.4">
      <c r="A170" s="88">
        <v>166</v>
      </c>
      <c r="B170" s="81" t="s">
        <v>367</v>
      </c>
      <c r="C170" s="82">
        <v>232</v>
      </c>
      <c r="D170" s="83">
        <v>6.6</v>
      </c>
      <c r="E170" s="82">
        <v>0.7</v>
      </c>
      <c r="F170" s="82">
        <v>5.3</v>
      </c>
      <c r="G170" s="82">
        <v>8.1</v>
      </c>
      <c r="H170" s="83">
        <v>3.4</v>
      </c>
      <c r="I170" s="82">
        <v>0.6</v>
      </c>
      <c r="J170" s="82">
        <v>2.2999999999999998</v>
      </c>
      <c r="K170" s="82">
        <v>4.8</v>
      </c>
    </row>
    <row r="171" spans="1:11" ht="15" thickBot="1" x14ac:dyDescent="0.4">
      <c r="A171" s="88">
        <v>167</v>
      </c>
      <c r="B171" s="81" t="s">
        <v>368</v>
      </c>
      <c r="C171" s="82">
        <v>18</v>
      </c>
      <c r="D171" s="83">
        <v>0.3</v>
      </c>
      <c r="E171" s="82">
        <v>0.1</v>
      </c>
      <c r="F171" s="82">
        <v>0.2</v>
      </c>
      <c r="G171" s="82">
        <v>0.7</v>
      </c>
      <c r="H171" s="83">
        <v>0.1</v>
      </c>
      <c r="I171" s="82">
        <v>0.1</v>
      </c>
      <c r="J171" s="82">
        <v>0</v>
      </c>
      <c r="K171" s="82">
        <v>0.3</v>
      </c>
    </row>
    <row r="172" spans="1:11" ht="15" thickBot="1" x14ac:dyDescent="0.4">
      <c r="A172" s="88">
        <v>168</v>
      </c>
      <c r="B172" s="81" t="s">
        <v>369</v>
      </c>
      <c r="C172" s="82">
        <v>6</v>
      </c>
      <c r="D172" s="83">
        <v>0</v>
      </c>
      <c r="E172" s="82">
        <v>0</v>
      </c>
      <c r="F172" s="82">
        <v>0</v>
      </c>
      <c r="G172" s="82">
        <v>0.3</v>
      </c>
      <c r="H172" s="83">
        <v>0.3</v>
      </c>
      <c r="I172" s="82">
        <v>0.2</v>
      </c>
      <c r="J172" s="82">
        <v>0.1</v>
      </c>
      <c r="K172" s="82">
        <v>0.9</v>
      </c>
    </row>
    <row r="173" spans="1:11" ht="15" thickBot="1" x14ac:dyDescent="0.4">
      <c r="A173" s="88">
        <v>169</v>
      </c>
      <c r="B173" s="81" t="s">
        <v>370</v>
      </c>
      <c r="C173" s="82">
        <v>35</v>
      </c>
      <c r="D173" s="83">
        <v>0.8</v>
      </c>
      <c r="E173" s="82">
        <v>0.3</v>
      </c>
      <c r="F173" s="82">
        <v>0.4</v>
      </c>
      <c r="G173" s="82">
        <v>1.5</v>
      </c>
      <c r="H173" s="83">
        <v>0.5</v>
      </c>
      <c r="I173" s="82">
        <v>0.3</v>
      </c>
      <c r="J173" s="82">
        <v>0.1</v>
      </c>
      <c r="K173" s="82">
        <v>1.8</v>
      </c>
    </row>
    <row r="174" spans="1:11" ht="15" thickBot="1" x14ac:dyDescent="0.4">
      <c r="A174" s="88">
        <v>170</v>
      </c>
      <c r="B174" s="81" t="s">
        <v>371</v>
      </c>
      <c r="C174" s="82">
        <v>34</v>
      </c>
      <c r="D174" s="83">
        <v>0.5</v>
      </c>
      <c r="E174" s="82">
        <v>0.2</v>
      </c>
      <c r="F174" s="82">
        <v>0.2</v>
      </c>
      <c r="G174" s="82">
        <v>1.3</v>
      </c>
      <c r="H174" s="83">
        <v>0.8</v>
      </c>
      <c r="I174" s="82">
        <v>0.2</v>
      </c>
      <c r="J174" s="82">
        <v>0.4</v>
      </c>
      <c r="K174" s="82">
        <v>1.4</v>
      </c>
    </row>
    <row r="175" spans="1:11" ht="15" thickBot="1" x14ac:dyDescent="0.4">
      <c r="A175" s="88">
        <v>171</v>
      </c>
      <c r="B175" s="81" t="s">
        <v>372</v>
      </c>
      <c r="C175" s="82">
        <v>30</v>
      </c>
      <c r="D175" s="83">
        <v>0.9</v>
      </c>
      <c r="E175" s="82">
        <v>0.3</v>
      </c>
      <c r="F175" s="82">
        <v>0.5</v>
      </c>
      <c r="G175" s="82">
        <v>1.7</v>
      </c>
      <c r="H175" s="83">
        <v>0.6</v>
      </c>
      <c r="I175" s="82">
        <v>0.3</v>
      </c>
      <c r="J175" s="82">
        <v>0.2</v>
      </c>
      <c r="K175" s="82">
        <v>1.6</v>
      </c>
    </row>
    <row r="176" spans="1:11" ht="15" thickBot="1" x14ac:dyDescent="0.4">
      <c r="A176" s="88">
        <v>172</v>
      </c>
      <c r="B176" s="81" t="s">
        <v>373</v>
      </c>
      <c r="C176" s="82">
        <v>27</v>
      </c>
      <c r="D176" s="83">
        <v>0.7</v>
      </c>
      <c r="E176" s="82">
        <v>0.2</v>
      </c>
      <c r="F176" s="82">
        <v>0.3</v>
      </c>
      <c r="G176" s="82">
        <v>1.3</v>
      </c>
      <c r="H176" s="83">
        <v>0.8</v>
      </c>
      <c r="I176" s="82">
        <v>0.3</v>
      </c>
      <c r="J176" s="82">
        <v>0.4</v>
      </c>
      <c r="K176" s="82">
        <v>1.6</v>
      </c>
    </row>
    <row r="177" spans="1:11" ht="15" thickBot="1" x14ac:dyDescent="0.4">
      <c r="A177" s="88">
        <v>173</v>
      </c>
      <c r="B177" s="81" t="s">
        <v>374</v>
      </c>
      <c r="C177" s="82">
        <v>62</v>
      </c>
      <c r="D177" s="83">
        <v>2.2000000000000002</v>
      </c>
      <c r="E177" s="82">
        <v>0.5</v>
      </c>
      <c r="F177" s="82">
        <v>1.4</v>
      </c>
      <c r="G177" s="82">
        <v>3.4</v>
      </c>
      <c r="H177" s="83">
        <v>2.1</v>
      </c>
      <c r="I177" s="82">
        <v>0.6</v>
      </c>
      <c r="J177" s="82">
        <v>1.1000000000000001</v>
      </c>
      <c r="K177" s="82">
        <v>3.7</v>
      </c>
    </row>
    <row r="178" spans="1:11" ht="15" thickBot="1" x14ac:dyDescent="0.4">
      <c r="A178" s="88">
        <v>174</v>
      </c>
      <c r="B178" s="81" t="s">
        <v>375</v>
      </c>
      <c r="C178" s="82">
        <v>5</v>
      </c>
      <c r="D178" s="83">
        <v>0.1</v>
      </c>
      <c r="E178" s="82">
        <v>0.1</v>
      </c>
      <c r="F178" s="82">
        <v>0</v>
      </c>
      <c r="G178" s="82">
        <v>0.5</v>
      </c>
      <c r="H178" s="83">
        <v>0.2</v>
      </c>
      <c r="I178" s="82">
        <v>0.2</v>
      </c>
      <c r="J178" s="82">
        <v>0</v>
      </c>
      <c r="K178" s="82">
        <v>1.2</v>
      </c>
    </row>
    <row r="179" spans="1:11" ht="15" thickBot="1" x14ac:dyDescent="0.4">
      <c r="A179" s="88">
        <v>175</v>
      </c>
      <c r="B179" s="81" t="s">
        <v>376</v>
      </c>
      <c r="C179" s="82">
        <v>77</v>
      </c>
      <c r="D179" s="83">
        <v>2.5</v>
      </c>
      <c r="E179" s="82">
        <v>0.5</v>
      </c>
      <c r="F179" s="82">
        <v>1.7</v>
      </c>
      <c r="G179" s="82">
        <v>3.5</v>
      </c>
      <c r="H179" s="83">
        <v>1.4</v>
      </c>
      <c r="I179" s="82">
        <v>0.4</v>
      </c>
      <c r="J179" s="82">
        <v>0.8</v>
      </c>
      <c r="K179" s="82">
        <v>2.5</v>
      </c>
    </row>
    <row r="180" spans="1:11" ht="15" thickBot="1" x14ac:dyDescent="0.4">
      <c r="A180" s="88">
        <v>176</v>
      </c>
      <c r="B180" s="81" t="s">
        <v>190</v>
      </c>
      <c r="C180" s="84">
        <v>1406</v>
      </c>
      <c r="D180" s="83">
        <v>22.8</v>
      </c>
      <c r="E180" s="82">
        <v>1.3</v>
      </c>
      <c r="F180" s="82">
        <v>20.3</v>
      </c>
      <c r="G180" s="82">
        <v>25.5</v>
      </c>
      <c r="H180" s="83">
        <v>27.2</v>
      </c>
      <c r="I180" s="82">
        <v>1.4</v>
      </c>
      <c r="J180" s="82">
        <v>24.5</v>
      </c>
      <c r="K180" s="82">
        <v>30</v>
      </c>
    </row>
    <row r="181" spans="1:11" ht="15" thickBot="1" x14ac:dyDescent="0.4">
      <c r="A181" s="88">
        <v>177</v>
      </c>
      <c r="B181" s="81" t="s">
        <v>186</v>
      </c>
      <c r="C181" s="84">
        <v>2698</v>
      </c>
      <c r="D181" s="83">
        <v>55.2</v>
      </c>
      <c r="E181" s="82">
        <v>1.5</v>
      </c>
      <c r="F181" s="82">
        <v>52.1</v>
      </c>
      <c r="G181" s="82">
        <v>58.1</v>
      </c>
      <c r="H181" s="83">
        <v>54</v>
      </c>
      <c r="I181" s="82">
        <v>1.5</v>
      </c>
      <c r="J181" s="82">
        <v>51</v>
      </c>
      <c r="K181" s="82">
        <v>57</v>
      </c>
    </row>
    <row r="182" spans="1:11" ht="15" thickBot="1" x14ac:dyDescent="0.4">
      <c r="A182" s="88">
        <v>178</v>
      </c>
      <c r="B182" s="81" t="s">
        <v>377</v>
      </c>
      <c r="C182" s="82">
        <v>3</v>
      </c>
      <c r="D182" s="83">
        <v>0</v>
      </c>
      <c r="E182" s="82">
        <v>0</v>
      </c>
      <c r="F182" s="82">
        <v>0</v>
      </c>
      <c r="G182" s="82">
        <v>0</v>
      </c>
      <c r="H182" s="83">
        <v>0</v>
      </c>
      <c r="I182" s="82">
        <v>0</v>
      </c>
      <c r="J182" s="82">
        <v>0</v>
      </c>
      <c r="K182" s="82">
        <v>0.1</v>
      </c>
    </row>
    <row r="183" spans="1:11" ht="15" thickBot="1" x14ac:dyDescent="0.4">
      <c r="A183" s="88">
        <v>179</v>
      </c>
      <c r="B183" s="81" t="s">
        <v>378</v>
      </c>
      <c r="C183" s="82">
        <v>2</v>
      </c>
      <c r="D183" s="83">
        <v>0</v>
      </c>
      <c r="E183" s="82">
        <v>0</v>
      </c>
      <c r="F183" s="82">
        <v>0</v>
      </c>
      <c r="G183" s="82">
        <v>0</v>
      </c>
      <c r="H183" s="83">
        <v>0.1</v>
      </c>
      <c r="I183" s="82">
        <v>0.1</v>
      </c>
      <c r="J183" s="82">
        <v>0</v>
      </c>
      <c r="K183" s="82">
        <v>0.5</v>
      </c>
    </row>
    <row r="184" spans="1:11" ht="15" thickBot="1" x14ac:dyDescent="0.4">
      <c r="A184" s="88">
        <v>180</v>
      </c>
      <c r="B184" s="81" t="s">
        <v>379</v>
      </c>
      <c r="C184" s="82">
        <v>13</v>
      </c>
      <c r="D184" s="83">
        <v>0.2</v>
      </c>
      <c r="E184" s="82">
        <v>0.1</v>
      </c>
      <c r="F184" s="82">
        <v>0.1</v>
      </c>
      <c r="G184" s="82">
        <v>0.4</v>
      </c>
      <c r="H184" s="83">
        <v>0.1</v>
      </c>
      <c r="I184" s="82">
        <v>0</v>
      </c>
      <c r="J184" s="82">
        <v>0</v>
      </c>
      <c r="K184" s="82">
        <v>0.2</v>
      </c>
    </row>
    <row r="185" spans="1:11" ht="15" thickBot="1" x14ac:dyDescent="0.4">
      <c r="A185" s="88">
        <v>181</v>
      </c>
      <c r="B185" s="81" t="s">
        <v>203</v>
      </c>
      <c r="C185" s="82">
        <v>420</v>
      </c>
      <c r="D185" s="83">
        <v>8</v>
      </c>
      <c r="E185" s="82">
        <v>0.8</v>
      </c>
      <c r="F185" s="82">
        <v>6.6</v>
      </c>
      <c r="G185" s="82">
        <v>9.8000000000000007</v>
      </c>
      <c r="H185" s="83">
        <v>6</v>
      </c>
      <c r="I185" s="82">
        <v>0.6</v>
      </c>
      <c r="J185" s="82">
        <v>4.9000000000000004</v>
      </c>
      <c r="K185" s="82">
        <v>7.3</v>
      </c>
    </row>
    <row r="186" spans="1:11" ht="15" thickBot="1" x14ac:dyDescent="0.4">
      <c r="A186" s="88">
        <v>182</v>
      </c>
      <c r="B186" s="81" t="s">
        <v>380</v>
      </c>
      <c r="C186" s="82">
        <v>90</v>
      </c>
      <c r="D186" s="83">
        <v>1.6</v>
      </c>
      <c r="E186" s="82">
        <v>0.3</v>
      </c>
      <c r="F186" s="82">
        <v>1</v>
      </c>
      <c r="G186" s="82">
        <v>2.2999999999999998</v>
      </c>
      <c r="H186" s="83">
        <v>1.2</v>
      </c>
      <c r="I186" s="82">
        <v>0.3</v>
      </c>
      <c r="J186" s="82">
        <v>0.8</v>
      </c>
      <c r="K186" s="82">
        <v>1.9</v>
      </c>
    </row>
    <row r="187" spans="1:11" ht="15" thickBot="1" x14ac:dyDescent="0.4">
      <c r="A187" s="88">
        <v>183</v>
      </c>
      <c r="B187" s="81" t="s">
        <v>381</v>
      </c>
      <c r="C187" s="82">
        <v>38</v>
      </c>
      <c r="D187" s="83">
        <v>1.4</v>
      </c>
      <c r="E187" s="82">
        <v>0.4</v>
      </c>
      <c r="F187" s="82">
        <v>0.9</v>
      </c>
      <c r="G187" s="82">
        <v>2.4</v>
      </c>
      <c r="H187" s="83">
        <v>0.4</v>
      </c>
      <c r="I187" s="82">
        <v>0.2</v>
      </c>
      <c r="J187" s="82">
        <v>0.1</v>
      </c>
      <c r="K187" s="82">
        <v>1.3</v>
      </c>
    </row>
    <row r="188" spans="1:11" ht="15" thickBot="1" x14ac:dyDescent="0.4">
      <c r="A188" s="88">
        <v>184</v>
      </c>
      <c r="B188" s="81" t="s">
        <v>382</v>
      </c>
      <c r="C188" s="82">
        <v>7</v>
      </c>
      <c r="D188" s="83">
        <v>0.2</v>
      </c>
      <c r="E188" s="82">
        <v>0.1</v>
      </c>
      <c r="F188" s="82">
        <v>0.1</v>
      </c>
      <c r="G188" s="82">
        <v>0.6</v>
      </c>
      <c r="H188" s="83">
        <v>0</v>
      </c>
      <c r="I188" s="82">
        <v>0</v>
      </c>
      <c r="J188" s="82">
        <v>0</v>
      </c>
      <c r="K188" s="82">
        <v>0</v>
      </c>
    </row>
    <row r="189" spans="1:11" ht="15" thickBot="1" x14ac:dyDescent="0.4">
      <c r="A189" s="88">
        <v>185</v>
      </c>
      <c r="B189" s="81" t="s">
        <v>383</v>
      </c>
      <c r="C189" s="82">
        <v>52</v>
      </c>
      <c r="D189" s="83">
        <v>0.8</v>
      </c>
      <c r="E189" s="82">
        <v>0.3</v>
      </c>
      <c r="F189" s="82">
        <v>0.4</v>
      </c>
      <c r="G189" s="82">
        <v>1.5</v>
      </c>
      <c r="H189" s="83">
        <v>1</v>
      </c>
      <c r="I189" s="82">
        <v>0.4</v>
      </c>
      <c r="J189" s="82">
        <v>0.5</v>
      </c>
      <c r="K189" s="82">
        <v>2.1</v>
      </c>
    </row>
    <row r="190" spans="1:11" ht="23.5" thickBot="1" x14ac:dyDescent="0.4">
      <c r="A190" s="88">
        <v>186</v>
      </c>
      <c r="B190" s="81" t="s">
        <v>384</v>
      </c>
      <c r="C190" s="82">
        <v>553</v>
      </c>
      <c r="D190" s="83">
        <v>10.9</v>
      </c>
      <c r="E190" s="82">
        <v>1</v>
      </c>
      <c r="F190" s="82">
        <v>9</v>
      </c>
      <c r="G190" s="82">
        <v>13.1</v>
      </c>
      <c r="H190" s="83">
        <v>11.5</v>
      </c>
      <c r="I190" s="82">
        <v>0.9</v>
      </c>
      <c r="J190" s="82">
        <v>9.9</v>
      </c>
      <c r="K190" s="82">
        <v>13.5</v>
      </c>
    </row>
    <row r="191" spans="1:11" ht="15" thickBot="1" x14ac:dyDescent="0.4">
      <c r="A191" s="88">
        <v>187</v>
      </c>
      <c r="B191" s="81" t="s">
        <v>385</v>
      </c>
      <c r="C191" s="82">
        <v>14</v>
      </c>
      <c r="D191" s="83">
        <v>0.3</v>
      </c>
      <c r="E191" s="82">
        <v>0.1</v>
      </c>
      <c r="F191" s="82">
        <v>0.1</v>
      </c>
      <c r="G191" s="82">
        <v>0.8</v>
      </c>
      <c r="H191" s="83">
        <v>0.4</v>
      </c>
      <c r="I191" s="82">
        <v>0.2</v>
      </c>
      <c r="J191" s="82">
        <v>0.1</v>
      </c>
      <c r="K191" s="82">
        <v>1.3</v>
      </c>
    </row>
    <row r="192" spans="1:11" ht="15" thickBot="1" x14ac:dyDescent="0.4">
      <c r="A192" s="88">
        <v>188</v>
      </c>
      <c r="B192" s="81" t="s">
        <v>386</v>
      </c>
      <c r="C192" s="82">
        <v>94</v>
      </c>
      <c r="D192" s="83">
        <v>1.7</v>
      </c>
      <c r="E192" s="82">
        <v>0.3</v>
      </c>
      <c r="F192" s="82">
        <v>1.2</v>
      </c>
      <c r="G192" s="82">
        <v>2.5</v>
      </c>
      <c r="H192" s="83">
        <v>1.8</v>
      </c>
      <c r="I192" s="82">
        <v>0.5</v>
      </c>
      <c r="J192" s="82">
        <v>1.1000000000000001</v>
      </c>
      <c r="K192" s="82">
        <v>3.1</v>
      </c>
    </row>
    <row r="193" spans="1:11" ht="15" thickBot="1" x14ac:dyDescent="0.4">
      <c r="A193" s="88">
        <v>189</v>
      </c>
      <c r="B193" s="81" t="s">
        <v>387</v>
      </c>
      <c r="C193" s="82">
        <v>50</v>
      </c>
      <c r="D193" s="83">
        <v>0.6</v>
      </c>
      <c r="E193" s="82">
        <v>0.2</v>
      </c>
      <c r="F193" s="82">
        <v>0.3</v>
      </c>
      <c r="G193" s="82">
        <v>1.1000000000000001</v>
      </c>
      <c r="H193" s="83">
        <v>0.8</v>
      </c>
      <c r="I193" s="82">
        <v>0.2</v>
      </c>
      <c r="J193" s="82">
        <v>0.4</v>
      </c>
      <c r="K193" s="82">
        <v>1.3</v>
      </c>
    </row>
    <row r="194" spans="1:11" ht="15" thickBot="1" x14ac:dyDescent="0.4">
      <c r="A194" s="88">
        <v>190</v>
      </c>
      <c r="B194" s="81" t="s">
        <v>188</v>
      </c>
      <c r="C194" s="84">
        <v>1743</v>
      </c>
      <c r="D194" s="83">
        <v>30.9</v>
      </c>
      <c r="E194" s="82">
        <v>1.4</v>
      </c>
      <c r="F194" s="82">
        <v>28.2</v>
      </c>
      <c r="G194" s="82">
        <v>33.700000000000003</v>
      </c>
      <c r="H194" s="83">
        <v>35.5</v>
      </c>
      <c r="I194" s="82">
        <v>1.5</v>
      </c>
      <c r="J194" s="82">
        <v>32.6</v>
      </c>
      <c r="K194" s="82">
        <v>38.5</v>
      </c>
    </row>
    <row r="195" spans="1:11" ht="15" thickBot="1" x14ac:dyDescent="0.4">
      <c r="A195" s="88">
        <v>191</v>
      </c>
      <c r="B195" s="81" t="s">
        <v>198</v>
      </c>
      <c r="C195" s="82">
        <v>442</v>
      </c>
      <c r="D195" s="83">
        <v>7.9</v>
      </c>
      <c r="E195" s="82">
        <v>0.8</v>
      </c>
      <c r="F195" s="82">
        <v>6.5</v>
      </c>
      <c r="G195" s="82">
        <v>9.6</v>
      </c>
      <c r="H195" s="83">
        <v>9.4</v>
      </c>
      <c r="I195" s="82">
        <v>0.9</v>
      </c>
      <c r="J195" s="82">
        <v>7.8</v>
      </c>
      <c r="K195" s="82">
        <v>11.4</v>
      </c>
    </row>
    <row r="196" spans="1:11" ht="15" thickBot="1" x14ac:dyDescent="0.4">
      <c r="A196" s="88">
        <v>192</v>
      </c>
      <c r="B196" s="81" t="s">
        <v>191</v>
      </c>
      <c r="C196" s="84">
        <v>1011</v>
      </c>
      <c r="D196" s="83">
        <v>17.899999999999999</v>
      </c>
      <c r="E196" s="82">
        <v>1.2</v>
      </c>
      <c r="F196" s="82">
        <v>15.7</v>
      </c>
      <c r="G196" s="82">
        <v>20.399999999999999</v>
      </c>
      <c r="H196" s="83">
        <v>22.8</v>
      </c>
      <c r="I196" s="82">
        <v>1.3</v>
      </c>
      <c r="J196" s="82">
        <v>20.3</v>
      </c>
      <c r="K196" s="82">
        <v>25.4</v>
      </c>
    </row>
    <row r="197" spans="1:11" ht="23.5" thickBot="1" x14ac:dyDescent="0.4">
      <c r="A197" s="88">
        <v>193</v>
      </c>
      <c r="B197" s="81" t="s">
        <v>192</v>
      </c>
      <c r="C197" s="84">
        <v>1003</v>
      </c>
      <c r="D197" s="83">
        <v>16.399999999999999</v>
      </c>
      <c r="E197" s="82">
        <v>1.2</v>
      </c>
      <c r="F197" s="82">
        <v>14.2</v>
      </c>
      <c r="G197" s="82">
        <v>18.8</v>
      </c>
      <c r="H197" s="83">
        <v>22.4</v>
      </c>
      <c r="I197" s="82">
        <v>1.3</v>
      </c>
      <c r="J197" s="82">
        <v>20</v>
      </c>
      <c r="K197" s="82">
        <v>25</v>
      </c>
    </row>
    <row r="198" spans="1:11" ht="15" thickBot="1" x14ac:dyDescent="0.4">
      <c r="A198" s="88">
        <v>194</v>
      </c>
      <c r="B198" s="81" t="s">
        <v>388</v>
      </c>
      <c r="C198" s="82">
        <v>2</v>
      </c>
      <c r="D198" s="83">
        <v>0</v>
      </c>
      <c r="E198" s="82">
        <v>0</v>
      </c>
      <c r="F198" s="82">
        <v>0</v>
      </c>
      <c r="G198" s="82">
        <v>0.1</v>
      </c>
      <c r="H198" s="83">
        <v>0.1</v>
      </c>
      <c r="I198" s="82">
        <v>0.1</v>
      </c>
      <c r="J198" s="82">
        <v>0</v>
      </c>
      <c r="K198" s="82">
        <v>0.9</v>
      </c>
    </row>
    <row r="199" spans="1:11" ht="15" thickBot="1" x14ac:dyDescent="0.4">
      <c r="A199" s="88">
        <v>195</v>
      </c>
      <c r="B199" s="81" t="s">
        <v>389</v>
      </c>
      <c r="C199" s="82">
        <v>14</v>
      </c>
      <c r="D199" s="83">
        <v>0.1</v>
      </c>
      <c r="E199" s="82">
        <v>0.1</v>
      </c>
      <c r="F199" s="82">
        <v>0.1</v>
      </c>
      <c r="G199" s="82">
        <v>0.4</v>
      </c>
      <c r="H199" s="83">
        <v>0.4</v>
      </c>
      <c r="I199" s="82">
        <v>0.1</v>
      </c>
      <c r="J199" s="82">
        <v>0.2</v>
      </c>
      <c r="K199" s="82">
        <v>0.8</v>
      </c>
    </row>
    <row r="200" spans="1:11" ht="15" thickBot="1" x14ac:dyDescent="0.4">
      <c r="A200" s="88">
        <v>196</v>
      </c>
      <c r="B200" s="81" t="s">
        <v>390</v>
      </c>
      <c r="C200" s="82">
        <v>29</v>
      </c>
      <c r="D200" s="83">
        <v>0.3</v>
      </c>
      <c r="E200" s="82">
        <v>0.1</v>
      </c>
      <c r="F200" s="82">
        <v>0.1</v>
      </c>
      <c r="G200" s="82">
        <v>0.6</v>
      </c>
      <c r="H200" s="83">
        <v>0.8</v>
      </c>
      <c r="I200" s="82">
        <v>0.3</v>
      </c>
      <c r="J200" s="82">
        <v>0.4</v>
      </c>
      <c r="K200" s="82">
        <v>1.6</v>
      </c>
    </row>
    <row r="201" spans="1:11" ht="15" thickBot="1" x14ac:dyDescent="0.4">
      <c r="A201" s="88">
        <v>197</v>
      </c>
      <c r="B201" s="81" t="s">
        <v>391</v>
      </c>
      <c r="C201" s="82">
        <v>121</v>
      </c>
      <c r="D201" s="83">
        <v>2.6</v>
      </c>
      <c r="E201" s="82">
        <v>0.5</v>
      </c>
      <c r="F201" s="82">
        <v>1.8</v>
      </c>
      <c r="G201" s="82">
        <v>3.8</v>
      </c>
      <c r="H201" s="83">
        <v>1.3</v>
      </c>
      <c r="I201" s="82">
        <v>0.3</v>
      </c>
      <c r="J201" s="82">
        <v>0.9</v>
      </c>
      <c r="K201" s="82">
        <v>2</v>
      </c>
    </row>
    <row r="202" spans="1:11" ht="15" thickBot="1" x14ac:dyDescent="0.4">
      <c r="A202" s="88">
        <v>198</v>
      </c>
      <c r="B202" s="81" t="s">
        <v>392</v>
      </c>
      <c r="C202" s="82">
        <v>1</v>
      </c>
      <c r="D202" s="83">
        <v>0</v>
      </c>
      <c r="E202" s="82">
        <v>0</v>
      </c>
      <c r="F202" s="50">
        <v>0</v>
      </c>
      <c r="G202" s="50">
        <v>0</v>
      </c>
      <c r="H202" s="83">
        <v>0</v>
      </c>
      <c r="I202" s="82">
        <v>0</v>
      </c>
      <c r="J202" s="82">
        <v>0</v>
      </c>
      <c r="K202" s="82">
        <v>0.1</v>
      </c>
    </row>
    <row r="203" spans="1:11" ht="23.5" thickBot="1" x14ac:dyDescent="0.4">
      <c r="A203" s="88">
        <v>199</v>
      </c>
      <c r="B203" s="81" t="s">
        <v>393</v>
      </c>
      <c r="C203" s="82">
        <v>62</v>
      </c>
      <c r="D203" s="83">
        <v>0.9</v>
      </c>
      <c r="E203" s="82">
        <v>0.3</v>
      </c>
      <c r="F203" s="82">
        <v>0.4</v>
      </c>
      <c r="G203" s="82">
        <v>1.9</v>
      </c>
      <c r="H203" s="83">
        <v>1</v>
      </c>
      <c r="I203" s="82">
        <v>0.2</v>
      </c>
      <c r="J203" s="82">
        <v>0.6</v>
      </c>
      <c r="K203" s="82">
        <v>1.6</v>
      </c>
    </row>
    <row r="204" spans="1:11" ht="23.5" thickBot="1" x14ac:dyDescent="0.4">
      <c r="A204" s="88">
        <v>200</v>
      </c>
      <c r="B204" s="81" t="s">
        <v>394</v>
      </c>
      <c r="C204" s="82">
        <v>35</v>
      </c>
      <c r="D204" s="83">
        <v>0.5</v>
      </c>
      <c r="E204" s="82">
        <v>0.2</v>
      </c>
      <c r="F204" s="82">
        <v>0.2</v>
      </c>
      <c r="G204" s="82">
        <v>1.1000000000000001</v>
      </c>
      <c r="H204" s="83">
        <v>1.2</v>
      </c>
      <c r="I204" s="82">
        <v>0.4</v>
      </c>
      <c r="J204" s="82">
        <v>0.6</v>
      </c>
      <c r="K204" s="82">
        <v>2.2999999999999998</v>
      </c>
    </row>
    <row r="205" spans="1:11" ht="23.5" thickBot="1" x14ac:dyDescent="0.4">
      <c r="A205" s="88">
        <v>201</v>
      </c>
      <c r="B205" s="81" t="s">
        <v>395</v>
      </c>
      <c r="C205" s="82">
        <v>11</v>
      </c>
      <c r="D205" s="83">
        <v>0.2</v>
      </c>
      <c r="E205" s="82">
        <v>0.1</v>
      </c>
      <c r="F205" s="82">
        <v>0.1</v>
      </c>
      <c r="G205" s="82">
        <v>0.4</v>
      </c>
      <c r="H205" s="83">
        <v>0.1</v>
      </c>
      <c r="I205" s="82">
        <v>0.1</v>
      </c>
      <c r="J205" s="82">
        <v>0</v>
      </c>
      <c r="K205" s="82">
        <v>0.4</v>
      </c>
    </row>
    <row r="206" spans="1:11" ht="15" thickBot="1" x14ac:dyDescent="0.4">
      <c r="A206" s="88">
        <v>202</v>
      </c>
      <c r="B206" s="81" t="s">
        <v>396</v>
      </c>
      <c r="C206" s="82">
        <v>1</v>
      </c>
      <c r="D206" s="83">
        <v>0</v>
      </c>
      <c r="E206" s="82">
        <v>0</v>
      </c>
      <c r="F206" s="50">
        <v>0</v>
      </c>
      <c r="G206" s="50">
        <v>0</v>
      </c>
      <c r="H206" s="83">
        <v>0</v>
      </c>
      <c r="I206" s="82">
        <v>0</v>
      </c>
      <c r="J206" s="82">
        <v>0</v>
      </c>
      <c r="K206" s="82">
        <v>0.2</v>
      </c>
    </row>
    <row r="207" spans="1:11" ht="15" thickBot="1" x14ac:dyDescent="0.4">
      <c r="A207" s="88">
        <v>203</v>
      </c>
      <c r="B207" s="81" t="s">
        <v>396</v>
      </c>
      <c r="C207" s="50">
        <v>0</v>
      </c>
      <c r="D207" s="74">
        <v>0</v>
      </c>
      <c r="E207" s="50">
        <v>0</v>
      </c>
      <c r="F207" s="50">
        <v>0</v>
      </c>
      <c r="G207" s="50">
        <v>0</v>
      </c>
      <c r="H207" s="74">
        <v>0</v>
      </c>
      <c r="I207" s="50">
        <v>0</v>
      </c>
      <c r="J207" s="50">
        <v>0</v>
      </c>
      <c r="K207" s="50">
        <v>0</v>
      </c>
    </row>
    <row r="208" spans="1:11" ht="15" thickBot="1" x14ac:dyDescent="0.4">
      <c r="A208" s="88">
        <v>204</v>
      </c>
      <c r="B208" s="81" t="s">
        <v>396</v>
      </c>
      <c r="C208" s="50">
        <v>0</v>
      </c>
      <c r="D208" s="74">
        <v>0</v>
      </c>
      <c r="E208" s="50">
        <v>0</v>
      </c>
      <c r="F208" s="50">
        <v>0</v>
      </c>
      <c r="G208" s="50">
        <v>0</v>
      </c>
      <c r="H208" s="74">
        <v>0</v>
      </c>
      <c r="I208" s="50">
        <v>0</v>
      </c>
      <c r="J208" s="50">
        <v>0</v>
      </c>
      <c r="K208" s="50">
        <v>0</v>
      </c>
    </row>
    <row r="209" spans="1:11" ht="15" thickBot="1" x14ac:dyDescent="0.4">
      <c r="A209" s="88">
        <v>205</v>
      </c>
      <c r="B209" s="81" t="s">
        <v>397</v>
      </c>
      <c r="C209" s="82">
        <v>9</v>
      </c>
      <c r="D209" s="83">
        <v>0</v>
      </c>
      <c r="E209" s="82">
        <v>0</v>
      </c>
      <c r="F209" s="82">
        <v>0</v>
      </c>
      <c r="G209" s="82">
        <v>0.2</v>
      </c>
      <c r="H209" s="83">
        <v>0.2</v>
      </c>
      <c r="I209" s="82">
        <v>0.1</v>
      </c>
      <c r="J209" s="82">
        <v>0.1</v>
      </c>
      <c r="K209" s="82">
        <v>0.4</v>
      </c>
    </row>
    <row r="210" spans="1:11" x14ac:dyDescent="0.35">
      <c r="A210" s="257" t="s">
        <v>143</v>
      </c>
      <c r="B210" s="257"/>
      <c r="C210" s="257"/>
      <c r="D210" s="257"/>
      <c r="E210" s="257"/>
      <c r="F210" s="257"/>
      <c r="G210" s="257"/>
      <c r="H210" s="257"/>
      <c r="I210" s="257"/>
      <c r="J210" s="257"/>
      <c r="K210" s="257"/>
    </row>
    <row r="211" spans="1:11" x14ac:dyDescent="0.35">
      <c r="A211" s="27"/>
    </row>
  </sheetData>
  <mergeCells count="7">
    <mergeCell ref="A210:K210"/>
    <mergeCell ref="A1:K2"/>
    <mergeCell ref="A3:A4"/>
    <mergeCell ref="B3:B4"/>
    <mergeCell ref="C3:C4"/>
    <mergeCell ref="D3:G3"/>
    <mergeCell ref="H3:K3"/>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0"/>
  <sheetViews>
    <sheetView workbookViewId="0">
      <selection sqref="A1:W1"/>
    </sheetView>
  </sheetViews>
  <sheetFormatPr defaultColWidth="11.453125" defaultRowHeight="14.5" x14ac:dyDescent="0.35"/>
  <cols>
    <col min="1" max="1" width="4.7265625" customWidth="1"/>
    <col min="2" max="2" width="43.81640625" customWidth="1"/>
  </cols>
  <sheetData>
    <row r="1" spans="1:23" ht="15" thickBot="1" x14ac:dyDescent="0.4">
      <c r="A1" s="181" t="s">
        <v>415</v>
      </c>
      <c r="B1" s="181"/>
      <c r="C1" s="181"/>
      <c r="D1" s="181"/>
      <c r="E1" s="181"/>
      <c r="F1" s="181"/>
      <c r="G1" s="181"/>
      <c r="H1" s="181"/>
      <c r="I1" s="181"/>
      <c r="J1" s="181"/>
      <c r="K1" s="181"/>
      <c r="L1" s="181"/>
      <c r="M1" s="181"/>
      <c r="N1" s="181"/>
      <c r="O1" s="181"/>
      <c r="P1" s="181"/>
      <c r="Q1" s="181"/>
      <c r="R1" s="181"/>
      <c r="S1" s="181"/>
      <c r="T1" s="181"/>
      <c r="U1" s="181"/>
      <c r="V1" s="181"/>
      <c r="W1" s="181"/>
    </row>
    <row r="2" spans="1:23" ht="15" thickBot="1" x14ac:dyDescent="0.4">
      <c r="A2" s="314" t="s">
        <v>206</v>
      </c>
      <c r="B2" s="314" t="s">
        <v>151</v>
      </c>
      <c r="C2" s="314" t="s">
        <v>155</v>
      </c>
      <c r="D2" s="261" t="s">
        <v>404</v>
      </c>
      <c r="E2" s="262"/>
      <c r="F2" s="262"/>
      <c r="G2" s="263"/>
      <c r="H2" s="261" t="s">
        <v>405</v>
      </c>
      <c r="I2" s="262"/>
      <c r="J2" s="262"/>
      <c r="K2" s="263"/>
      <c r="L2" s="261" t="s">
        <v>406</v>
      </c>
      <c r="M2" s="262"/>
      <c r="N2" s="262"/>
      <c r="O2" s="263"/>
      <c r="P2" s="261" t="s">
        <v>413</v>
      </c>
      <c r="Q2" s="262"/>
      <c r="R2" s="262"/>
      <c r="S2" s="263"/>
      <c r="T2" s="261" t="s">
        <v>414</v>
      </c>
      <c r="U2" s="262"/>
      <c r="V2" s="262"/>
      <c r="W2" s="263"/>
    </row>
    <row r="3" spans="1:23" ht="15" thickBot="1" x14ac:dyDescent="0.4">
      <c r="A3" s="316"/>
      <c r="B3" s="316"/>
      <c r="C3" s="316"/>
      <c r="D3" s="79" t="s">
        <v>89</v>
      </c>
      <c r="E3" s="80" t="s">
        <v>90</v>
      </c>
      <c r="F3" s="80" t="s">
        <v>91</v>
      </c>
      <c r="G3" s="80" t="s">
        <v>92</v>
      </c>
      <c r="H3" s="79" t="s">
        <v>89</v>
      </c>
      <c r="I3" s="79" t="s">
        <v>90</v>
      </c>
      <c r="J3" s="79" t="s">
        <v>91</v>
      </c>
      <c r="K3" s="79" t="s">
        <v>92</v>
      </c>
      <c r="L3" s="79" t="s">
        <v>89</v>
      </c>
      <c r="M3" s="79" t="s">
        <v>90</v>
      </c>
      <c r="N3" s="79" t="s">
        <v>91</v>
      </c>
      <c r="O3" s="79" t="s">
        <v>92</v>
      </c>
      <c r="P3" s="79" t="s">
        <v>89</v>
      </c>
      <c r="Q3" s="80" t="s">
        <v>90</v>
      </c>
      <c r="R3" s="80" t="s">
        <v>91</v>
      </c>
      <c r="S3" s="80" t="s">
        <v>92</v>
      </c>
      <c r="T3" s="79" t="s">
        <v>89</v>
      </c>
      <c r="U3" s="79" t="s">
        <v>90</v>
      </c>
      <c r="V3" s="79" t="s">
        <v>91</v>
      </c>
      <c r="W3" s="79" t="s">
        <v>92</v>
      </c>
    </row>
    <row r="4" spans="1:23" ht="15" thickBot="1" x14ac:dyDescent="0.4">
      <c r="A4" s="88">
        <v>1</v>
      </c>
      <c r="B4" s="89" t="s">
        <v>212</v>
      </c>
      <c r="C4" s="82">
        <v>13</v>
      </c>
      <c r="D4" s="83">
        <v>0</v>
      </c>
      <c r="E4" s="82">
        <v>0</v>
      </c>
      <c r="F4" s="82">
        <v>0</v>
      </c>
      <c r="G4" s="82">
        <v>0.2</v>
      </c>
      <c r="H4" s="83">
        <v>0.1</v>
      </c>
      <c r="I4" s="82">
        <v>0.1</v>
      </c>
      <c r="J4" s="82">
        <v>0</v>
      </c>
      <c r="K4" s="82">
        <v>1</v>
      </c>
      <c r="L4" s="83">
        <v>0.9</v>
      </c>
      <c r="M4" s="82">
        <v>0.5</v>
      </c>
      <c r="N4" s="82">
        <v>0.2</v>
      </c>
      <c r="O4" s="82">
        <v>2.9</v>
      </c>
      <c r="P4" s="83">
        <v>0.1</v>
      </c>
      <c r="Q4" s="82">
        <v>0.1</v>
      </c>
      <c r="R4" s="82">
        <v>0</v>
      </c>
      <c r="S4" s="82">
        <v>0.6</v>
      </c>
      <c r="T4" s="83">
        <v>0.2</v>
      </c>
      <c r="U4" s="82">
        <v>0.1</v>
      </c>
      <c r="V4" s="82">
        <v>0.1</v>
      </c>
      <c r="W4" s="82">
        <v>0.7</v>
      </c>
    </row>
    <row r="5" spans="1:23" ht="15" thickBot="1" x14ac:dyDescent="0.4">
      <c r="A5" s="88">
        <v>2</v>
      </c>
      <c r="B5" s="89" t="s">
        <v>213</v>
      </c>
      <c r="C5" s="82">
        <v>59</v>
      </c>
      <c r="D5" s="83">
        <v>0.5</v>
      </c>
      <c r="E5" s="82">
        <v>0.2</v>
      </c>
      <c r="F5" s="82">
        <v>0.2</v>
      </c>
      <c r="G5" s="82">
        <v>1.3</v>
      </c>
      <c r="H5" s="83">
        <v>0.5</v>
      </c>
      <c r="I5" s="82">
        <v>0.2</v>
      </c>
      <c r="J5" s="82">
        <v>0.2</v>
      </c>
      <c r="K5" s="82">
        <v>1.1000000000000001</v>
      </c>
      <c r="L5" s="83">
        <v>1</v>
      </c>
      <c r="M5" s="82">
        <v>0.4</v>
      </c>
      <c r="N5" s="82">
        <v>0.5</v>
      </c>
      <c r="O5" s="82">
        <v>2.1</v>
      </c>
      <c r="P5" s="83">
        <v>2.1</v>
      </c>
      <c r="Q5" s="82">
        <v>0.7</v>
      </c>
      <c r="R5" s="82">
        <v>1.1000000000000001</v>
      </c>
      <c r="S5" s="82">
        <v>3.9</v>
      </c>
      <c r="T5" s="83">
        <v>1.2</v>
      </c>
      <c r="U5" s="82">
        <v>0.4</v>
      </c>
      <c r="V5" s="82">
        <v>0.6</v>
      </c>
      <c r="W5" s="82">
        <v>2.4</v>
      </c>
    </row>
    <row r="6" spans="1:23" ht="15" thickBot="1" x14ac:dyDescent="0.4">
      <c r="A6" s="88">
        <v>3</v>
      </c>
      <c r="B6" s="89" t="s">
        <v>140</v>
      </c>
      <c r="C6" s="84">
        <v>4196</v>
      </c>
      <c r="D6" s="83">
        <v>82.6</v>
      </c>
      <c r="E6" s="82">
        <v>1.6</v>
      </c>
      <c r="F6" s="82">
        <v>79.3</v>
      </c>
      <c r="G6" s="82">
        <v>85.4</v>
      </c>
      <c r="H6" s="83">
        <v>81.3</v>
      </c>
      <c r="I6" s="82">
        <v>1.6</v>
      </c>
      <c r="J6" s="82">
        <v>77.900000000000006</v>
      </c>
      <c r="K6" s="82">
        <v>84.3</v>
      </c>
      <c r="L6" s="83">
        <v>81.8</v>
      </c>
      <c r="M6" s="82">
        <v>1.7</v>
      </c>
      <c r="N6" s="82">
        <v>78.3</v>
      </c>
      <c r="O6" s="82">
        <v>84.8</v>
      </c>
      <c r="P6" s="83">
        <v>75.8</v>
      </c>
      <c r="Q6" s="82">
        <v>2</v>
      </c>
      <c r="R6" s="82">
        <v>71.599999999999994</v>
      </c>
      <c r="S6" s="82">
        <v>79.400000000000006</v>
      </c>
      <c r="T6" s="83">
        <v>78.900000000000006</v>
      </c>
      <c r="U6" s="82">
        <v>1.7</v>
      </c>
      <c r="V6" s="82">
        <v>75.400000000000006</v>
      </c>
      <c r="W6" s="82">
        <v>82.1</v>
      </c>
    </row>
    <row r="7" spans="1:23" ht="15" thickBot="1" x14ac:dyDescent="0.4">
      <c r="A7" s="88">
        <v>4</v>
      </c>
      <c r="B7" s="89" t="s">
        <v>214</v>
      </c>
      <c r="C7" s="82">
        <v>14</v>
      </c>
      <c r="D7" s="83">
        <v>0</v>
      </c>
      <c r="E7" s="82">
        <v>0</v>
      </c>
      <c r="F7" s="82">
        <v>0</v>
      </c>
      <c r="G7" s="82">
        <v>0.3</v>
      </c>
      <c r="H7" s="83">
        <v>0.7</v>
      </c>
      <c r="I7" s="82">
        <v>0.5</v>
      </c>
      <c r="J7" s="82">
        <v>0.2</v>
      </c>
      <c r="K7" s="82">
        <v>2.4</v>
      </c>
      <c r="L7" s="83">
        <v>0.3</v>
      </c>
      <c r="M7" s="82">
        <v>0.2</v>
      </c>
      <c r="N7" s="82">
        <v>0.1</v>
      </c>
      <c r="O7" s="82">
        <v>0.9</v>
      </c>
      <c r="P7" s="83">
        <v>0.4</v>
      </c>
      <c r="Q7" s="82">
        <v>0.2</v>
      </c>
      <c r="R7" s="82">
        <v>0.1</v>
      </c>
      <c r="S7" s="82">
        <v>0.9</v>
      </c>
      <c r="T7" s="83">
        <v>0.1</v>
      </c>
      <c r="U7" s="82">
        <v>0.1</v>
      </c>
      <c r="V7" s="82">
        <v>0</v>
      </c>
      <c r="W7" s="82">
        <v>0.5</v>
      </c>
    </row>
    <row r="8" spans="1:23" ht="15" thickBot="1" x14ac:dyDescent="0.4">
      <c r="A8" s="88">
        <v>5</v>
      </c>
      <c r="B8" s="89" t="s">
        <v>215</v>
      </c>
      <c r="C8" s="82">
        <v>1</v>
      </c>
      <c r="D8" s="83">
        <v>0</v>
      </c>
      <c r="E8" s="82">
        <v>0</v>
      </c>
      <c r="F8" s="50">
        <v>0</v>
      </c>
      <c r="G8" s="50">
        <v>0</v>
      </c>
      <c r="H8" s="83">
        <v>0.1</v>
      </c>
      <c r="I8" s="82">
        <v>0.1</v>
      </c>
      <c r="J8" s="82">
        <v>0</v>
      </c>
      <c r="K8" s="82">
        <v>0.9</v>
      </c>
      <c r="L8" s="83">
        <v>0</v>
      </c>
      <c r="M8" s="82">
        <v>0</v>
      </c>
      <c r="N8" s="50">
        <v>0</v>
      </c>
      <c r="O8" s="50">
        <v>0</v>
      </c>
      <c r="P8" s="83">
        <v>0</v>
      </c>
      <c r="Q8" s="82">
        <v>0</v>
      </c>
      <c r="R8" s="50">
        <v>0</v>
      </c>
      <c r="S8" s="50">
        <v>0</v>
      </c>
      <c r="T8" s="74">
        <v>0</v>
      </c>
      <c r="U8" s="50">
        <v>0</v>
      </c>
      <c r="V8" s="50">
        <v>0</v>
      </c>
      <c r="W8" s="50">
        <v>0</v>
      </c>
    </row>
    <row r="9" spans="1:23" ht="15" thickBot="1" x14ac:dyDescent="0.4">
      <c r="A9" s="88">
        <v>6</v>
      </c>
      <c r="B9" s="89" t="s">
        <v>216</v>
      </c>
      <c r="C9" s="82">
        <v>79</v>
      </c>
      <c r="D9" s="83">
        <v>1.2</v>
      </c>
      <c r="E9" s="82">
        <v>0.4</v>
      </c>
      <c r="F9" s="82">
        <v>0.7</v>
      </c>
      <c r="G9" s="82">
        <v>2.1</v>
      </c>
      <c r="H9" s="83">
        <v>1.6</v>
      </c>
      <c r="I9" s="82">
        <v>0.6</v>
      </c>
      <c r="J9" s="82">
        <v>0.8</v>
      </c>
      <c r="K9" s="82">
        <v>3.2</v>
      </c>
      <c r="L9" s="83">
        <v>3.3</v>
      </c>
      <c r="M9" s="82">
        <v>0.9</v>
      </c>
      <c r="N9" s="82">
        <v>2</v>
      </c>
      <c r="O9" s="82">
        <v>5.5</v>
      </c>
      <c r="P9" s="83">
        <v>1</v>
      </c>
      <c r="Q9" s="82">
        <v>0.4</v>
      </c>
      <c r="R9" s="82">
        <v>0.5</v>
      </c>
      <c r="S9" s="82">
        <v>2.2999999999999998</v>
      </c>
      <c r="T9" s="83">
        <v>0.5</v>
      </c>
      <c r="U9" s="82">
        <v>0.2</v>
      </c>
      <c r="V9" s="82">
        <v>0.2</v>
      </c>
      <c r="W9" s="82">
        <v>1.3</v>
      </c>
    </row>
    <row r="10" spans="1:23" ht="15" thickBot="1" x14ac:dyDescent="0.4">
      <c r="A10" s="88">
        <v>7</v>
      </c>
      <c r="B10" s="89" t="s">
        <v>401</v>
      </c>
      <c r="C10" s="82">
        <v>179</v>
      </c>
      <c r="D10" s="83">
        <v>3.2</v>
      </c>
      <c r="E10" s="82">
        <v>0.9</v>
      </c>
      <c r="F10" s="82">
        <v>1.8</v>
      </c>
      <c r="G10" s="82">
        <v>5.7</v>
      </c>
      <c r="H10" s="83">
        <v>3.7</v>
      </c>
      <c r="I10" s="82">
        <v>0.8</v>
      </c>
      <c r="J10" s="82">
        <v>2.5</v>
      </c>
      <c r="K10" s="82">
        <v>5.6</v>
      </c>
      <c r="L10" s="83">
        <v>3.3</v>
      </c>
      <c r="M10" s="82">
        <v>0.8</v>
      </c>
      <c r="N10" s="82">
        <v>2.1</v>
      </c>
      <c r="O10" s="82">
        <v>5.2</v>
      </c>
      <c r="P10" s="83">
        <v>2.2999999999999998</v>
      </c>
      <c r="Q10" s="82">
        <v>0.6</v>
      </c>
      <c r="R10" s="82">
        <v>1.4</v>
      </c>
      <c r="S10" s="82">
        <v>3.9</v>
      </c>
      <c r="T10" s="83">
        <v>2.6</v>
      </c>
      <c r="U10" s="82">
        <v>0.6</v>
      </c>
      <c r="V10" s="82">
        <v>1.7</v>
      </c>
      <c r="W10" s="82">
        <v>4.2</v>
      </c>
    </row>
    <row r="11" spans="1:23" ht="15" thickBot="1" x14ac:dyDescent="0.4">
      <c r="A11" s="88">
        <v>8</v>
      </c>
      <c r="B11" s="89" t="s">
        <v>218</v>
      </c>
      <c r="C11" s="82">
        <v>138</v>
      </c>
      <c r="D11" s="83">
        <v>1.2</v>
      </c>
      <c r="E11" s="82">
        <v>0.4</v>
      </c>
      <c r="F11" s="82">
        <v>0.6</v>
      </c>
      <c r="G11" s="82">
        <v>2.4</v>
      </c>
      <c r="H11" s="83">
        <v>2.5</v>
      </c>
      <c r="I11" s="82">
        <v>0.6</v>
      </c>
      <c r="J11" s="82">
        <v>1.6</v>
      </c>
      <c r="K11" s="82">
        <v>4</v>
      </c>
      <c r="L11" s="83">
        <v>3.4</v>
      </c>
      <c r="M11" s="82">
        <v>0.6</v>
      </c>
      <c r="N11" s="82">
        <v>2.4</v>
      </c>
      <c r="O11" s="82">
        <v>4.9000000000000004</v>
      </c>
      <c r="P11" s="83">
        <v>2.7</v>
      </c>
      <c r="Q11" s="82">
        <v>0.6</v>
      </c>
      <c r="R11" s="82">
        <v>1.7</v>
      </c>
      <c r="S11" s="82">
        <v>4.2</v>
      </c>
      <c r="T11" s="83">
        <v>1.2</v>
      </c>
      <c r="U11" s="82">
        <v>0.3</v>
      </c>
      <c r="V11" s="82">
        <v>0.7</v>
      </c>
      <c r="W11" s="82">
        <v>2.1</v>
      </c>
    </row>
    <row r="12" spans="1:23" ht="15" thickBot="1" x14ac:dyDescent="0.4">
      <c r="A12" s="88">
        <v>9</v>
      </c>
      <c r="B12" s="89" t="s">
        <v>219</v>
      </c>
      <c r="C12" s="82">
        <v>34</v>
      </c>
      <c r="D12" s="83">
        <v>0.5</v>
      </c>
      <c r="E12" s="82">
        <v>0.2</v>
      </c>
      <c r="F12" s="82">
        <v>0.2</v>
      </c>
      <c r="G12" s="82">
        <v>1.1000000000000001</v>
      </c>
      <c r="H12" s="83">
        <v>0.7</v>
      </c>
      <c r="I12" s="82">
        <v>0.4</v>
      </c>
      <c r="J12" s="82">
        <v>0.2</v>
      </c>
      <c r="K12" s="82">
        <v>2</v>
      </c>
      <c r="L12" s="83">
        <v>0.2</v>
      </c>
      <c r="M12" s="82">
        <v>0.1</v>
      </c>
      <c r="N12" s="82">
        <v>0.1</v>
      </c>
      <c r="O12" s="82">
        <v>0.6</v>
      </c>
      <c r="P12" s="83">
        <v>1</v>
      </c>
      <c r="Q12" s="82">
        <v>0.4</v>
      </c>
      <c r="R12" s="82">
        <v>0.4</v>
      </c>
      <c r="S12" s="82">
        <v>2.2999999999999998</v>
      </c>
      <c r="T12" s="83">
        <v>0.3</v>
      </c>
      <c r="U12" s="82">
        <v>0.1</v>
      </c>
      <c r="V12" s="82">
        <v>0.2</v>
      </c>
      <c r="W12" s="82">
        <v>0.8</v>
      </c>
    </row>
    <row r="13" spans="1:23" ht="15" thickBot="1" x14ac:dyDescent="0.4">
      <c r="A13" s="88">
        <v>10</v>
      </c>
      <c r="B13" s="89" t="s">
        <v>220</v>
      </c>
      <c r="C13" s="82">
        <v>40</v>
      </c>
      <c r="D13" s="83">
        <v>0.9</v>
      </c>
      <c r="E13" s="82">
        <v>0.4</v>
      </c>
      <c r="F13" s="82">
        <v>0.4</v>
      </c>
      <c r="G13" s="82">
        <v>2</v>
      </c>
      <c r="H13" s="83">
        <v>0</v>
      </c>
      <c r="I13" s="82">
        <v>0</v>
      </c>
      <c r="J13" s="82">
        <v>0</v>
      </c>
      <c r="K13" s="82">
        <v>0</v>
      </c>
      <c r="L13" s="83">
        <v>0.4</v>
      </c>
      <c r="M13" s="82">
        <v>0.2</v>
      </c>
      <c r="N13" s="82">
        <v>0.2</v>
      </c>
      <c r="O13" s="82">
        <v>1.1000000000000001</v>
      </c>
      <c r="P13" s="83">
        <v>1.2</v>
      </c>
      <c r="Q13" s="82">
        <v>0.5</v>
      </c>
      <c r="R13" s="82">
        <v>0.6</v>
      </c>
      <c r="S13" s="82">
        <v>2.5</v>
      </c>
      <c r="T13" s="83">
        <v>1.1000000000000001</v>
      </c>
      <c r="U13" s="82">
        <v>0.4</v>
      </c>
      <c r="V13" s="82">
        <v>0.5</v>
      </c>
      <c r="W13" s="82">
        <v>2.4</v>
      </c>
    </row>
    <row r="14" spans="1:23" ht="15" thickBot="1" x14ac:dyDescent="0.4">
      <c r="A14" s="88">
        <v>11</v>
      </c>
      <c r="B14" s="89" t="s">
        <v>221</v>
      </c>
      <c r="C14" s="82">
        <v>45</v>
      </c>
      <c r="D14" s="83">
        <v>1.3</v>
      </c>
      <c r="E14" s="82">
        <v>0.4</v>
      </c>
      <c r="F14" s="82">
        <v>0.7</v>
      </c>
      <c r="G14" s="82">
        <v>2.5</v>
      </c>
      <c r="H14" s="83">
        <v>0.4</v>
      </c>
      <c r="I14" s="82">
        <v>0.3</v>
      </c>
      <c r="J14" s="82">
        <v>0.1</v>
      </c>
      <c r="K14" s="82">
        <v>1.6</v>
      </c>
      <c r="L14" s="83">
        <v>0.5</v>
      </c>
      <c r="M14" s="82">
        <v>0.3</v>
      </c>
      <c r="N14" s="82">
        <v>0.2</v>
      </c>
      <c r="O14" s="82">
        <v>1.9</v>
      </c>
      <c r="P14" s="83">
        <v>1</v>
      </c>
      <c r="Q14" s="82">
        <v>0.4</v>
      </c>
      <c r="R14" s="82">
        <v>0.5</v>
      </c>
      <c r="S14" s="82">
        <v>2.4</v>
      </c>
      <c r="T14" s="83">
        <v>1</v>
      </c>
      <c r="U14" s="82">
        <v>0.4</v>
      </c>
      <c r="V14" s="82">
        <v>0.5</v>
      </c>
      <c r="W14" s="82">
        <v>2.1</v>
      </c>
    </row>
    <row r="15" spans="1:23" ht="15" thickBot="1" x14ac:dyDescent="0.4">
      <c r="A15" s="88">
        <v>12</v>
      </c>
      <c r="B15" s="89" t="s">
        <v>200</v>
      </c>
      <c r="C15" s="82">
        <v>356</v>
      </c>
      <c r="D15" s="83">
        <v>9</v>
      </c>
      <c r="E15" s="82">
        <v>1.5</v>
      </c>
      <c r="F15" s="82">
        <v>6.5</v>
      </c>
      <c r="G15" s="82">
        <v>12.4</v>
      </c>
      <c r="H15" s="83">
        <v>5.8</v>
      </c>
      <c r="I15" s="82">
        <v>1</v>
      </c>
      <c r="J15" s="82">
        <v>4.2</v>
      </c>
      <c r="K15" s="82">
        <v>8.1</v>
      </c>
      <c r="L15" s="83">
        <v>4.9000000000000004</v>
      </c>
      <c r="M15" s="82">
        <v>0.9</v>
      </c>
      <c r="N15" s="82">
        <v>3.4</v>
      </c>
      <c r="O15" s="82">
        <v>7</v>
      </c>
      <c r="P15" s="83">
        <v>5.8</v>
      </c>
      <c r="Q15" s="82">
        <v>1.1000000000000001</v>
      </c>
      <c r="R15" s="82">
        <v>4</v>
      </c>
      <c r="S15" s="82">
        <v>8.3000000000000007</v>
      </c>
      <c r="T15" s="83">
        <v>11.5</v>
      </c>
      <c r="U15" s="82">
        <v>1.4</v>
      </c>
      <c r="V15" s="82">
        <v>9.1</v>
      </c>
      <c r="W15" s="82">
        <v>14.4</v>
      </c>
    </row>
    <row r="16" spans="1:23" ht="15" thickBot="1" x14ac:dyDescent="0.4">
      <c r="A16" s="88">
        <v>13</v>
      </c>
      <c r="B16" s="89" t="s">
        <v>222</v>
      </c>
      <c r="C16" s="82">
        <v>1</v>
      </c>
      <c r="D16" s="83">
        <v>0</v>
      </c>
      <c r="E16" s="82">
        <v>0</v>
      </c>
      <c r="F16" s="50">
        <v>0</v>
      </c>
      <c r="G16" s="50">
        <v>0</v>
      </c>
      <c r="H16" s="83">
        <v>0</v>
      </c>
      <c r="I16" s="82">
        <v>0</v>
      </c>
      <c r="J16" s="82">
        <v>0</v>
      </c>
      <c r="K16" s="82">
        <v>0.2</v>
      </c>
      <c r="L16" s="83">
        <v>0</v>
      </c>
      <c r="M16" s="82">
        <v>0</v>
      </c>
      <c r="N16" s="50">
        <v>0</v>
      </c>
      <c r="O16" s="50">
        <v>0</v>
      </c>
      <c r="P16" s="83">
        <v>0</v>
      </c>
      <c r="Q16" s="82">
        <v>0</v>
      </c>
      <c r="R16" s="50">
        <v>0</v>
      </c>
      <c r="S16" s="50">
        <v>0</v>
      </c>
      <c r="T16" s="74">
        <v>0</v>
      </c>
      <c r="U16" s="50">
        <v>0</v>
      </c>
      <c r="V16" s="50">
        <v>0</v>
      </c>
      <c r="W16" s="50">
        <v>0</v>
      </c>
    </row>
    <row r="17" spans="1:23" ht="15" thickBot="1" x14ac:dyDescent="0.4">
      <c r="A17" s="88">
        <v>14</v>
      </c>
      <c r="B17" s="89" t="s">
        <v>223</v>
      </c>
      <c r="C17" s="50">
        <v>0</v>
      </c>
      <c r="D17" s="74">
        <v>0</v>
      </c>
      <c r="E17" s="50">
        <v>0</v>
      </c>
      <c r="F17" s="50">
        <v>0</v>
      </c>
      <c r="G17" s="50">
        <v>0</v>
      </c>
      <c r="H17" s="74">
        <v>0</v>
      </c>
      <c r="I17" s="50">
        <v>0</v>
      </c>
      <c r="J17" s="50">
        <v>0</v>
      </c>
      <c r="K17" s="50">
        <v>0</v>
      </c>
      <c r="L17" s="74">
        <v>0</v>
      </c>
      <c r="M17" s="50">
        <v>0</v>
      </c>
      <c r="N17" s="50">
        <v>0</v>
      </c>
      <c r="O17" s="50">
        <v>0</v>
      </c>
      <c r="P17" s="74">
        <v>0</v>
      </c>
      <c r="Q17" s="50">
        <v>0</v>
      </c>
      <c r="R17" s="50">
        <v>0</v>
      </c>
      <c r="S17" s="50">
        <v>0</v>
      </c>
      <c r="T17" s="74">
        <v>0</v>
      </c>
      <c r="U17" s="50">
        <v>0</v>
      </c>
      <c r="V17" s="50">
        <v>0</v>
      </c>
      <c r="W17" s="50">
        <v>0</v>
      </c>
    </row>
    <row r="18" spans="1:23" ht="15" thickBot="1" x14ac:dyDescent="0.4">
      <c r="A18" s="88">
        <v>15</v>
      </c>
      <c r="B18" s="89" t="s">
        <v>224</v>
      </c>
      <c r="C18" s="50">
        <v>0</v>
      </c>
      <c r="D18" s="74">
        <v>0</v>
      </c>
      <c r="E18" s="50">
        <v>0</v>
      </c>
      <c r="F18" s="50">
        <v>0</v>
      </c>
      <c r="G18" s="50">
        <v>0</v>
      </c>
      <c r="H18" s="74">
        <v>0</v>
      </c>
      <c r="I18" s="50">
        <v>0</v>
      </c>
      <c r="J18" s="50">
        <v>0</v>
      </c>
      <c r="K18" s="50">
        <v>0</v>
      </c>
      <c r="L18" s="74">
        <v>0</v>
      </c>
      <c r="M18" s="50">
        <v>0</v>
      </c>
      <c r="N18" s="50">
        <v>0</v>
      </c>
      <c r="O18" s="50">
        <v>0</v>
      </c>
      <c r="P18" s="74">
        <v>0</v>
      </c>
      <c r="Q18" s="50">
        <v>0</v>
      </c>
      <c r="R18" s="50">
        <v>0</v>
      </c>
      <c r="S18" s="50">
        <v>0</v>
      </c>
      <c r="T18" s="74">
        <v>0</v>
      </c>
      <c r="U18" s="50">
        <v>0</v>
      </c>
      <c r="V18" s="50">
        <v>0</v>
      </c>
      <c r="W18" s="50">
        <v>0</v>
      </c>
    </row>
    <row r="19" spans="1:23" ht="15" thickBot="1" x14ac:dyDescent="0.4">
      <c r="A19" s="88">
        <v>16</v>
      </c>
      <c r="B19" s="89" t="s">
        <v>407</v>
      </c>
      <c r="C19" s="82">
        <v>3</v>
      </c>
      <c r="D19" s="83">
        <v>0.1</v>
      </c>
      <c r="E19" s="82">
        <v>0.1</v>
      </c>
      <c r="F19" s="82">
        <v>0</v>
      </c>
      <c r="G19" s="82">
        <v>0.9</v>
      </c>
      <c r="H19" s="83">
        <v>0.1</v>
      </c>
      <c r="I19" s="82">
        <v>0.1</v>
      </c>
      <c r="J19" s="82">
        <v>0</v>
      </c>
      <c r="K19" s="82">
        <v>0.5</v>
      </c>
      <c r="L19" s="83">
        <v>0.1</v>
      </c>
      <c r="M19" s="82">
        <v>0.1</v>
      </c>
      <c r="N19" s="82">
        <v>0</v>
      </c>
      <c r="O19" s="82">
        <v>0.5</v>
      </c>
      <c r="P19" s="83">
        <v>0</v>
      </c>
      <c r="Q19" s="82">
        <v>0</v>
      </c>
      <c r="R19" s="50">
        <v>0</v>
      </c>
      <c r="S19" s="50">
        <v>0</v>
      </c>
      <c r="T19" s="74">
        <v>0</v>
      </c>
      <c r="U19" s="50">
        <v>0</v>
      </c>
      <c r="V19" s="50">
        <v>0</v>
      </c>
      <c r="W19" s="50">
        <v>0</v>
      </c>
    </row>
    <row r="20" spans="1:23" ht="15" thickBot="1" x14ac:dyDescent="0.4">
      <c r="A20" s="88">
        <v>17</v>
      </c>
      <c r="B20" s="89" t="s">
        <v>226</v>
      </c>
      <c r="C20" s="82">
        <v>75</v>
      </c>
      <c r="D20" s="83">
        <v>3.2</v>
      </c>
      <c r="E20" s="82">
        <v>0.8</v>
      </c>
      <c r="F20" s="82">
        <v>1.9</v>
      </c>
      <c r="G20" s="82">
        <v>5.3</v>
      </c>
      <c r="H20" s="83">
        <v>1.7</v>
      </c>
      <c r="I20" s="82">
        <v>0.6</v>
      </c>
      <c r="J20" s="82">
        <v>0.9</v>
      </c>
      <c r="K20" s="82">
        <v>3.4</v>
      </c>
      <c r="L20" s="83">
        <v>1.1000000000000001</v>
      </c>
      <c r="M20" s="82">
        <v>0.5</v>
      </c>
      <c r="N20" s="82">
        <v>0.5</v>
      </c>
      <c r="O20" s="82">
        <v>2.6</v>
      </c>
      <c r="P20" s="83">
        <v>0.9</v>
      </c>
      <c r="Q20" s="82">
        <v>0.5</v>
      </c>
      <c r="R20" s="82">
        <v>0.3</v>
      </c>
      <c r="S20" s="82">
        <v>2.7</v>
      </c>
      <c r="T20" s="83">
        <v>0.7</v>
      </c>
      <c r="U20" s="82">
        <v>0.2</v>
      </c>
      <c r="V20" s="82">
        <v>0.4</v>
      </c>
      <c r="W20" s="82">
        <v>1.3</v>
      </c>
    </row>
    <row r="21" spans="1:23" ht="15" thickBot="1" x14ac:dyDescent="0.4">
      <c r="A21" s="88">
        <v>18</v>
      </c>
      <c r="B21" s="89" t="s">
        <v>227</v>
      </c>
      <c r="C21" s="50">
        <v>0</v>
      </c>
      <c r="D21" s="74">
        <v>0</v>
      </c>
      <c r="E21" s="50">
        <v>0</v>
      </c>
      <c r="F21" s="50">
        <v>0</v>
      </c>
      <c r="G21" s="50">
        <v>0</v>
      </c>
      <c r="H21" s="74">
        <v>0</v>
      </c>
      <c r="I21" s="50">
        <v>0</v>
      </c>
      <c r="J21" s="50">
        <v>0</v>
      </c>
      <c r="K21" s="50">
        <v>0</v>
      </c>
      <c r="L21" s="74">
        <v>0</v>
      </c>
      <c r="M21" s="50">
        <v>0</v>
      </c>
      <c r="N21" s="50">
        <v>0</v>
      </c>
      <c r="O21" s="50">
        <v>0</v>
      </c>
      <c r="P21" s="74">
        <v>0</v>
      </c>
      <c r="Q21" s="50">
        <v>0</v>
      </c>
      <c r="R21" s="50">
        <v>0</v>
      </c>
      <c r="S21" s="50">
        <v>0</v>
      </c>
      <c r="T21" s="74">
        <v>0</v>
      </c>
      <c r="U21" s="50">
        <v>0</v>
      </c>
      <c r="V21" s="50">
        <v>0</v>
      </c>
      <c r="W21" s="50">
        <v>0</v>
      </c>
    </row>
    <row r="22" spans="1:23" ht="15" thickBot="1" x14ac:dyDescent="0.4">
      <c r="A22" s="88">
        <v>19</v>
      </c>
      <c r="B22" s="89" t="s">
        <v>228</v>
      </c>
      <c r="C22" s="82">
        <v>18</v>
      </c>
      <c r="D22" s="83">
        <v>0</v>
      </c>
      <c r="E22" s="82">
        <v>0</v>
      </c>
      <c r="F22" s="82">
        <v>0</v>
      </c>
      <c r="G22" s="82">
        <v>0</v>
      </c>
      <c r="H22" s="83">
        <v>0</v>
      </c>
      <c r="I22" s="82">
        <v>0</v>
      </c>
      <c r="J22" s="82">
        <v>0</v>
      </c>
      <c r="K22" s="82">
        <v>0</v>
      </c>
      <c r="L22" s="83">
        <v>0.8</v>
      </c>
      <c r="M22" s="82">
        <v>0.5</v>
      </c>
      <c r="N22" s="82">
        <v>0.2</v>
      </c>
      <c r="O22" s="82">
        <v>2.8</v>
      </c>
      <c r="P22" s="83">
        <v>0.7</v>
      </c>
      <c r="Q22" s="82">
        <v>0.3</v>
      </c>
      <c r="R22" s="82">
        <v>0.3</v>
      </c>
      <c r="S22" s="82">
        <v>1.6</v>
      </c>
      <c r="T22" s="83">
        <v>0.5</v>
      </c>
      <c r="U22" s="82">
        <v>0.3</v>
      </c>
      <c r="V22" s="82">
        <v>0.1</v>
      </c>
      <c r="W22" s="82">
        <v>1.8</v>
      </c>
    </row>
    <row r="23" spans="1:23" ht="15" thickBot="1" x14ac:dyDescent="0.4">
      <c r="A23" s="88">
        <v>20</v>
      </c>
      <c r="B23" s="89" t="s">
        <v>229</v>
      </c>
      <c r="C23" s="82">
        <v>11</v>
      </c>
      <c r="D23" s="83">
        <v>0.3</v>
      </c>
      <c r="E23" s="82">
        <v>0.3</v>
      </c>
      <c r="F23" s="82">
        <v>0</v>
      </c>
      <c r="G23" s="82">
        <v>2</v>
      </c>
      <c r="H23" s="83">
        <v>0.2</v>
      </c>
      <c r="I23" s="82">
        <v>0.2</v>
      </c>
      <c r="J23" s="82">
        <v>0.1</v>
      </c>
      <c r="K23" s="82">
        <v>0.9</v>
      </c>
      <c r="L23" s="83">
        <v>0.2</v>
      </c>
      <c r="M23" s="82">
        <v>0.1</v>
      </c>
      <c r="N23" s="82">
        <v>0</v>
      </c>
      <c r="O23" s="82">
        <v>0.6</v>
      </c>
      <c r="P23" s="83">
        <v>0.3</v>
      </c>
      <c r="Q23" s="82">
        <v>0.2</v>
      </c>
      <c r="R23" s="82">
        <v>0.1</v>
      </c>
      <c r="S23" s="82">
        <v>1.3</v>
      </c>
      <c r="T23" s="83">
        <v>0.2</v>
      </c>
      <c r="U23" s="82">
        <v>0.1</v>
      </c>
      <c r="V23" s="82">
        <v>0</v>
      </c>
      <c r="W23" s="82">
        <v>0.6</v>
      </c>
    </row>
    <row r="24" spans="1:23" ht="15" thickBot="1" x14ac:dyDescent="0.4">
      <c r="A24" s="88">
        <v>21</v>
      </c>
      <c r="B24" s="89" t="s">
        <v>230</v>
      </c>
      <c r="C24" s="82">
        <v>22</v>
      </c>
      <c r="D24" s="83">
        <v>0.7</v>
      </c>
      <c r="E24" s="82">
        <v>0.4</v>
      </c>
      <c r="F24" s="82">
        <v>0.2</v>
      </c>
      <c r="G24" s="82">
        <v>2.1</v>
      </c>
      <c r="H24" s="83">
        <v>0.1</v>
      </c>
      <c r="I24" s="82">
        <v>0.1</v>
      </c>
      <c r="J24" s="82">
        <v>0</v>
      </c>
      <c r="K24" s="82">
        <v>0.4</v>
      </c>
      <c r="L24" s="83">
        <v>0.5</v>
      </c>
      <c r="M24" s="82">
        <v>0.2</v>
      </c>
      <c r="N24" s="82">
        <v>0.2</v>
      </c>
      <c r="O24" s="82">
        <v>1.1000000000000001</v>
      </c>
      <c r="P24" s="83">
        <v>0.9</v>
      </c>
      <c r="Q24" s="82">
        <v>0.5</v>
      </c>
      <c r="R24" s="82">
        <v>0.3</v>
      </c>
      <c r="S24" s="82">
        <v>2.5</v>
      </c>
      <c r="T24" s="83">
        <v>0.1</v>
      </c>
      <c r="U24" s="82">
        <v>0.1</v>
      </c>
      <c r="V24" s="82">
        <v>0</v>
      </c>
      <c r="W24" s="82">
        <v>0.5</v>
      </c>
    </row>
    <row r="25" spans="1:23" ht="15" thickBot="1" x14ac:dyDescent="0.4">
      <c r="A25" s="88">
        <v>22</v>
      </c>
      <c r="B25" s="89" t="s">
        <v>231</v>
      </c>
      <c r="C25" s="82">
        <v>29</v>
      </c>
      <c r="D25" s="83">
        <v>0.3</v>
      </c>
      <c r="E25" s="82">
        <v>0.2</v>
      </c>
      <c r="F25" s="82">
        <v>0.1</v>
      </c>
      <c r="G25" s="82">
        <v>0.9</v>
      </c>
      <c r="H25" s="83">
        <v>0.5</v>
      </c>
      <c r="I25" s="82">
        <v>0.2</v>
      </c>
      <c r="J25" s="82">
        <v>0.2</v>
      </c>
      <c r="K25" s="82">
        <v>1.1000000000000001</v>
      </c>
      <c r="L25" s="83">
        <v>0.1</v>
      </c>
      <c r="M25" s="82">
        <v>0.1</v>
      </c>
      <c r="N25" s="82">
        <v>0</v>
      </c>
      <c r="O25" s="82">
        <v>0.4</v>
      </c>
      <c r="P25" s="83">
        <v>0.6</v>
      </c>
      <c r="Q25" s="82">
        <v>0.3</v>
      </c>
      <c r="R25" s="82">
        <v>0.3</v>
      </c>
      <c r="S25" s="82">
        <v>1.5</v>
      </c>
      <c r="T25" s="83">
        <v>0.7</v>
      </c>
      <c r="U25" s="82">
        <v>0.4</v>
      </c>
      <c r="V25" s="82">
        <v>0.2</v>
      </c>
      <c r="W25" s="82">
        <v>1.9</v>
      </c>
    </row>
    <row r="26" spans="1:23" ht="15" thickBot="1" x14ac:dyDescent="0.4">
      <c r="A26" s="88">
        <v>23</v>
      </c>
      <c r="B26" s="89" t="s">
        <v>232</v>
      </c>
      <c r="C26" s="50">
        <v>0</v>
      </c>
      <c r="D26" s="74">
        <v>0</v>
      </c>
      <c r="E26" s="50">
        <v>0</v>
      </c>
      <c r="F26" s="50">
        <v>0</v>
      </c>
      <c r="G26" s="50">
        <v>0</v>
      </c>
      <c r="H26" s="74">
        <v>0</v>
      </c>
      <c r="I26" s="50">
        <v>0</v>
      </c>
      <c r="J26" s="50">
        <v>0</v>
      </c>
      <c r="K26" s="50">
        <v>0</v>
      </c>
      <c r="L26" s="74">
        <v>0</v>
      </c>
      <c r="M26" s="50">
        <v>0</v>
      </c>
      <c r="N26" s="50">
        <v>0</v>
      </c>
      <c r="O26" s="50">
        <v>0</v>
      </c>
      <c r="P26" s="74">
        <v>0</v>
      </c>
      <c r="Q26" s="50">
        <v>0</v>
      </c>
      <c r="R26" s="50">
        <v>0</v>
      </c>
      <c r="S26" s="50">
        <v>0</v>
      </c>
      <c r="T26" s="74">
        <v>0</v>
      </c>
      <c r="U26" s="50">
        <v>0</v>
      </c>
      <c r="V26" s="50">
        <v>0</v>
      </c>
      <c r="W26" s="50">
        <v>0</v>
      </c>
    </row>
    <row r="27" spans="1:23" ht="15" thickBot="1" x14ac:dyDescent="0.4">
      <c r="A27" s="88">
        <v>24</v>
      </c>
      <c r="B27" s="89" t="s">
        <v>233</v>
      </c>
      <c r="C27" s="82">
        <v>7</v>
      </c>
      <c r="D27" s="83">
        <v>0</v>
      </c>
      <c r="E27" s="82">
        <v>0</v>
      </c>
      <c r="F27" s="50">
        <v>0</v>
      </c>
      <c r="G27" s="50">
        <v>0</v>
      </c>
      <c r="H27" s="83">
        <v>0.3</v>
      </c>
      <c r="I27" s="82">
        <v>0.2</v>
      </c>
      <c r="J27" s="82">
        <v>0.1</v>
      </c>
      <c r="K27" s="82">
        <v>1.2</v>
      </c>
      <c r="L27" s="83">
        <v>0.2</v>
      </c>
      <c r="M27" s="82">
        <v>0.1</v>
      </c>
      <c r="N27" s="82">
        <v>0</v>
      </c>
      <c r="O27" s="82">
        <v>0.6</v>
      </c>
      <c r="P27" s="83">
        <v>0</v>
      </c>
      <c r="Q27" s="82">
        <v>0</v>
      </c>
      <c r="R27" s="82">
        <v>0</v>
      </c>
      <c r="S27" s="82">
        <v>0.1</v>
      </c>
      <c r="T27" s="83">
        <v>0</v>
      </c>
      <c r="U27" s="82">
        <v>0</v>
      </c>
      <c r="V27" s="82">
        <v>0</v>
      </c>
      <c r="W27" s="82">
        <v>0</v>
      </c>
    </row>
    <row r="28" spans="1:23" ht="15" thickBot="1" x14ac:dyDescent="0.4">
      <c r="A28" s="88">
        <v>25</v>
      </c>
      <c r="B28" s="89" t="s">
        <v>234</v>
      </c>
      <c r="C28" s="82">
        <v>42</v>
      </c>
      <c r="D28" s="83">
        <v>1.6</v>
      </c>
      <c r="E28" s="82">
        <v>0.6</v>
      </c>
      <c r="F28" s="82">
        <v>0.7</v>
      </c>
      <c r="G28" s="82">
        <v>3.4</v>
      </c>
      <c r="H28" s="83">
        <v>0.5</v>
      </c>
      <c r="I28" s="82">
        <v>0.3</v>
      </c>
      <c r="J28" s="82">
        <v>0.2</v>
      </c>
      <c r="K28" s="82">
        <v>1.5</v>
      </c>
      <c r="L28" s="83">
        <v>1.5</v>
      </c>
      <c r="M28" s="82">
        <v>0.6</v>
      </c>
      <c r="N28" s="82">
        <v>0.6</v>
      </c>
      <c r="O28" s="82">
        <v>3.4</v>
      </c>
      <c r="P28" s="83">
        <v>0.9</v>
      </c>
      <c r="Q28" s="82">
        <v>0.5</v>
      </c>
      <c r="R28" s="82">
        <v>0.3</v>
      </c>
      <c r="S28" s="82">
        <v>2.8</v>
      </c>
      <c r="T28" s="83">
        <v>1.3</v>
      </c>
      <c r="U28" s="82">
        <v>0.5</v>
      </c>
      <c r="V28" s="82">
        <v>0.6</v>
      </c>
      <c r="W28" s="82">
        <v>2.9</v>
      </c>
    </row>
    <row r="29" spans="1:23" ht="15" thickBot="1" x14ac:dyDescent="0.4">
      <c r="A29" s="88">
        <v>26</v>
      </c>
      <c r="B29" s="89" t="s">
        <v>235</v>
      </c>
      <c r="C29" s="82">
        <v>56</v>
      </c>
      <c r="D29" s="83">
        <v>1</v>
      </c>
      <c r="E29" s="82">
        <v>0.3</v>
      </c>
      <c r="F29" s="82">
        <v>0.6</v>
      </c>
      <c r="G29" s="82">
        <v>1.7</v>
      </c>
      <c r="H29" s="83">
        <v>1.6</v>
      </c>
      <c r="I29" s="82">
        <v>0.5</v>
      </c>
      <c r="J29" s="82">
        <v>0.9</v>
      </c>
      <c r="K29" s="82">
        <v>3</v>
      </c>
      <c r="L29" s="83">
        <v>0.8</v>
      </c>
      <c r="M29" s="82">
        <v>0.3</v>
      </c>
      <c r="N29" s="82">
        <v>0.4</v>
      </c>
      <c r="O29" s="82">
        <v>1.8</v>
      </c>
      <c r="P29" s="83">
        <v>0.8</v>
      </c>
      <c r="Q29" s="82">
        <v>0.4</v>
      </c>
      <c r="R29" s="82">
        <v>0.3</v>
      </c>
      <c r="S29" s="82">
        <v>2.2000000000000002</v>
      </c>
      <c r="T29" s="83">
        <v>0.7</v>
      </c>
      <c r="U29" s="82">
        <v>0.3</v>
      </c>
      <c r="V29" s="82">
        <v>0.3</v>
      </c>
      <c r="W29" s="82">
        <v>1.5</v>
      </c>
    </row>
    <row r="30" spans="1:23" ht="15" thickBot="1" x14ac:dyDescent="0.4">
      <c r="A30" s="88">
        <v>27</v>
      </c>
      <c r="B30" s="89" t="s">
        <v>141</v>
      </c>
      <c r="C30" s="84">
        <v>4162</v>
      </c>
      <c r="D30" s="83">
        <v>82.4</v>
      </c>
      <c r="E30" s="82">
        <v>1.5</v>
      </c>
      <c r="F30" s="82">
        <v>79.3</v>
      </c>
      <c r="G30" s="82">
        <v>85.2</v>
      </c>
      <c r="H30" s="83">
        <v>79.5</v>
      </c>
      <c r="I30" s="82">
        <v>1.7</v>
      </c>
      <c r="J30" s="82">
        <v>75.900000000000006</v>
      </c>
      <c r="K30" s="82">
        <v>82.6</v>
      </c>
      <c r="L30" s="83">
        <v>84</v>
      </c>
      <c r="M30" s="82">
        <v>1.5</v>
      </c>
      <c r="N30" s="82">
        <v>80.900000000000006</v>
      </c>
      <c r="O30" s="82">
        <v>86.8</v>
      </c>
      <c r="P30" s="83">
        <v>79.3</v>
      </c>
      <c r="Q30" s="82">
        <v>1.9</v>
      </c>
      <c r="R30" s="82">
        <v>75.3</v>
      </c>
      <c r="S30" s="82">
        <v>82.8</v>
      </c>
      <c r="T30" s="83">
        <v>77.400000000000006</v>
      </c>
      <c r="U30" s="82">
        <v>1.6</v>
      </c>
      <c r="V30" s="82">
        <v>74.099999999999994</v>
      </c>
      <c r="W30" s="82">
        <v>80.3</v>
      </c>
    </row>
    <row r="31" spans="1:23" ht="15" thickBot="1" x14ac:dyDescent="0.4">
      <c r="A31" s="88">
        <v>28</v>
      </c>
      <c r="B31" s="89" t="s">
        <v>236</v>
      </c>
      <c r="C31" s="82">
        <v>14</v>
      </c>
      <c r="D31" s="83">
        <v>0.4</v>
      </c>
      <c r="E31" s="82">
        <v>0.3</v>
      </c>
      <c r="F31" s="82">
        <v>0.1</v>
      </c>
      <c r="G31" s="82">
        <v>1.6</v>
      </c>
      <c r="H31" s="83">
        <v>0.6</v>
      </c>
      <c r="I31" s="82">
        <v>0.4</v>
      </c>
      <c r="J31" s="82">
        <v>0.2</v>
      </c>
      <c r="K31" s="82">
        <v>2.1</v>
      </c>
      <c r="L31" s="83">
        <v>0.2</v>
      </c>
      <c r="M31" s="82">
        <v>0.1</v>
      </c>
      <c r="N31" s="82">
        <v>0</v>
      </c>
      <c r="O31" s="82">
        <v>0.8</v>
      </c>
      <c r="P31" s="83">
        <v>0</v>
      </c>
      <c r="Q31" s="82">
        <v>0</v>
      </c>
      <c r="R31" s="82">
        <v>0</v>
      </c>
      <c r="S31" s="82">
        <v>0.1</v>
      </c>
      <c r="T31" s="83">
        <v>0</v>
      </c>
      <c r="U31" s="82">
        <v>0</v>
      </c>
      <c r="V31" s="82">
        <v>0</v>
      </c>
      <c r="W31" s="82">
        <v>0.2</v>
      </c>
    </row>
    <row r="32" spans="1:23" ht="15" thickBot="1" x14ac:dyDescent="0.4">
      <c r="A32" s="88">
        <v>29</v>
      </c>
      <c r="B32" s="89" t="s">
        <v>202</v>
      </c>
      <c r="C32" s="82">
        <v>414</v>
      </c>
      <c r="D32" s="83">
        <v>4.7</v>
      </c>
      <c r="E32" s="82">
        <v>0.8</v>
      </c>
      <c r="F32" s="82">
        <v>3.4</v>
      </c>
      <c r="G32" s="82">
        <v>6.4</v>
      </c>
      <c r="H32" s="83">
        <v>6.3</v>
      </c>
      <c r="I32" s="82">
        <v>1</v>
      </c>
      <c r="J32" s="82">
        <v>4.5999999999999996</v>
      </c>
      <c r="K32" s="82">
        <v>8.6999999999999993</v>
      </c>
      <c r="L32" s="83">
        <v>7.5</v>
      </c>
      <c r="M32" s="82">
        <v>1.1000000000000001</v>
      </c>
      <c r="N32" s="82">
        <v>5.7</v>
      </c>
      <c r="O32" s="82">
        <v>9.8000000000000007</v>
      </c>
      <c r="P32" s="83">
        <v>8.6</v>
      </c>
      <c r="Q32" s="82">
        <v>1.6</v>
      </c>
      <c r="R32" s="82">
        <v>6</v>
      </c>
      <c r="S32" s="82">
        <v>12.3</v>
      </c>
      <c r="T32" s="83">
        <v>6.9</v>
      </c>
      <c r="U32" s="82">
        <v>1</v>
      </c>
      <c r="V32" s="82">
        <v>5.2</v>
      </c>
      <c r="W32" s="82">
        <v>9.1</v>
      </c>
    </row>
    <row r="33" spans="1:23" ht="15" thickBot="1" x14ac:dyDescent="0.4">
      <c r="A33" s="88">
        <v>30</v>
      </c>
      <c r="B33" s="89" t="s">
        <v>237</v>
      </c>
      <c r="C33" s="50">
        <v>0</v>
      </c>
      <c r="D33" s="74">
        <v>0</v>
      </c>
      <c r="E33" s="50">
        <v>0</v>
      </c>
      <c r="F33" s="50">
        <v>0</v>
      </c>
      <c r="G33" s="50">
        <v>0</v>
      </c>
      <c r="H33" s="74">
        <v>0</v>
      </c>
      <c r="I33" s="50">
        <v>0</v>
      </c>
      <c r="J33" s="50">
        <v>0</v>
      </c>
      <c r="K33" s="50">
        <v>0</v>
      </c>
      <c r="L33" s="74">
        <v>0</v>
      </c>
      <c r="M33" s="50">
        <v>0</v>
      </c>
      <c r="N33" s="50">
        <v>0</v>
      </c>
      <c r="O33" s="50">
        <v>0</v>
      </c>
      <c r="P33" s="74">
        <v>0</v>
      </c>
      <c r="Q33" s="50">
        <v>0</v>
      </c>
      <c r="R33" s="50">
        <v>0</v>
      </c>
      <c r="S33" s="50">
        <v>0</v>
      </c>
      <c r="T33" s="74">
        <v>0</v>
      </c>
      <c r="U33" s="50">
        <v>0</v>
      </c>
      <c r="V33" s="50">
        <v>0</v>
      </c>
      <c r="W33" s="50">
        <v>0</v>
      </c>
    </row>
    <row r="34" spans="1:23" ht="15" thickBot="1" x14ac:dyDescent="0.4">
      <c r="A34" s="88">
        <v>31</v>
      </c>
      <c r="B34" s="89" t="s">
        <v>238</v>
      </c>
      <c r="C34" s="82">
        <v>29</v>
      </c>
      <c r="D34" s="83">
        <v>0.3</v>
      </c>
      <c r="E34" s="82">
        <v>0.2</v>
      </c>
      <c r="F34" s="82">
        <v>0.1</v>
      </c>
      <c r="G34" s="82">
        <v>0.9</v>
      </c>
      <c r="H34" s="83">
        <v>1.3</v>
      </c>
      <c r="I34" s="82">
        <v>0.4</v>
      </c>
      <c r="J34" s="82">
        <v>0.7</v>
      </c>
      <c r="K34" s="82">
        <v>2.5</v>
      </c>
      <c r="L34" s="83">
        <v>0.3</v>
      </c>
      <c r="M34" s="82">
        <v>0.1</v>
      </c>
      <c r="N34" s="82">
        <v>0.1</v>
      </c>
      <c r="O34" s="82">
        <v>0.7</v>
      </c>
      <c r="P34" s="83">
        <v>0.1</v>
      </c>
      <c r="Q34" s="82">
        <v>0.1</v>
      </c>
      <c r="R34" s="82">
        <v>0</v>
      </c>
      <c r="S34" s="82">
        <v>0.5</v>
      </c>
      <c r="T34" s="83">
        <v>0.2</v>
      </c>
      <c r="U34" s="82">
        <v>0.1</v>
      </c>
      <c r="V34" s="82">
        <v>0.1</v>
      </c>
      <c r="W34" s="82">
        <v>0.5</v>
      </c>
    </row>
    <row r="35" spans="1:23" ht="15" thickBot="1" x14ac:dyDescent="0.4">
      <c r="A35" s="88">
        <v>32</v>
      </c>
      <c r="B35" s="89" t="s">
        <v>239</v>
      </c>
      <c r="C35" s="82">
        <v>755</v>
      </c>
      <c r="D35" s="83">
        <v>18.3</v>
      </c>
      <c r="E35" s="82">
        <v>1.8</v>
      </c>
      <c r="F35" s="82">
        <v>15</v>
      </c>
      <c r="G35" s="82">
        <v>22.2</v>
      </c>
      <c r="H35" s="83">
        <v>20.100000000000001</v>
      </c>
      <c r="I35" s="82">
        <v>1.6</v>
      </c>
      <c r="J35" s="82">
        <v>17</v>
      </c>
      <c r="K35" s="82">
        <v>23.4</v>
      </c>
      <c r="L35" s="83">
        <v>18.399999999999999</v>
      </c>
      <c r="M35" s="82">
        <v>1.6</v>
      </c>
      <c r="N35" s="82">
        <v>15.5</v>
      </c>
      <c r="O35" s="82">
        <v>21.7</v>
      </c>
      <c r="P35" s="83">
        <v>14.6</v>
      </c>
      <c r="Q35" s="82">
        <v>1.7</v>
      </c>
      <c r="R35" s="82">
        <v>11.6</v>
      </c>
      <c r="S35" s="82">
        <v>18.100000000000001</v>
      </c>
      <c r="T35" s="83">
        <v>10</v>
      </c>
      <c r="U35" s="82">
        <v>1.3</v>
      </c>
      <c r="V35" s="82">
        <v>7.7</v>
      </c>
      <c r="W35" s="82">
        <v>13</v>
      </c>
    </row>
    <row r="36" spans="1:23" ht="15" thickBot="1" x14ac:dyDescent="0.4">
      <c r="A36" s="88">
        <v>33</v>
      </c>
      <c r="B36" s="89" t="s">
        <v>240</v>
      </c>
      <c r="C36" s="82">
        <v>97</v>
      </c>
      <c r="D36" s="83">
        <v>2.4</v>
      </c>
      <c r="E36" s="82">
        <v>0.9</v>
      </c>
      <c r="F36" s="82">
        <v>1.2</v>
      </c>
      <c r="G36" s="82">
        <v>5</v>
      </c>
      <c r="H36" s="83">
        <v>1.5</v>
      </c>
      <c r="I36" s="82">
        <v>0.6</v>
      </c>
      <c r="J36" s="82">
        <v>0.7</v>
      </c>
      <c r="K36" s="82">
        <v>3.3</v>
      </c>
      <c r="L36" s="83">
        <v>2.2000000000000002</v>
      </c>
      <c r="M36" s="82">
        <v>0.6</v>
      </c>
      <c r="N36" s="82">
        <v>1.2</v>
      </c>
      <c r="O36" s="82">
        <v>3.8</v>
      </c>
      <c r="P36" s="83">
        <v>2.2000000000000002</v>
      </c>
      <c r="Q36" s="82">
        <v>0.6</v>
      </c>
      <c r="R36" s="82">
        <v>1.3</v>
      </c>
      <c r="S36" s="82">
        <v>3.7</v>
      </c>
      <c r="T36" s="83">
        <v>2.9</v>
      </c>
      <c r="U36" s="82">
        <v>1</v>
      </c>
      <c r="V36" s="82">
        <v>1.5</v>
      </c>
      <c r="W36" s="82">
        <v>5.6</v>
      </c>
    </row>
    <row r="37" spans="1:23" ht="15" thickBot="1" x14ac:dyDescent="0.4">
      <c r="A37" s="88">
        <v>34</v>
      </c>
      <c r="B37" s="89" t="s">
        <v>241</v>
      </c>
      <c r="C37" s="82">
        <v>21</v>
      </c>
      <c r="D37" s="83">
        <v>0.6</v>
      </c>
      <c r="E37" s="82">
        <v>0.3</v>
      </c>
      <c r="F37" s="82">
        <v>0.3</v>
      </c>
      <c r="G37" s="82">
        <v>1.4</v>
      </c>
      <c r="H37" s="83">
        <v>0.3</v>
      </c>
      <c r="I37" s="82">
        <v>0.2</v>
      </c>
      <c r="J37" s="82">
        <v>0.1</v>
      </c>
      <c r="K37" s="82">
        <v>1</v>
      </c>
      <c r="L37" s="83">
        <v>0.4</v>
      </c>
      <c r="M37" s="82">
        <v>0.2</v>
      </c>
      <c r="N37" s="82">
        <v>0.2</v>
      </c>
      <c r="O37" s="82">
        <v>1.1000000000000001</v>
      </c>
      <c r="P37" s="83">
        <v>0.1</v>
      </c>
      <c r="Q37" s="82">
        <v>0.1</v>
      </c>
      <c r="R37" s="82">
        <v>0</v>
      </c>
      <c r="S37" s="82">
        <v>0.3</v>
      </c>
      <c r="T37" s="83">
        <v>0.2</v>
      </c>
      <c r="U37" s="82">
        <v>0.1</v>
      </c>
      <c r="V37" s="82">
        <v>0.1</v>
      </c>
      <c r="W37" s="82">
        <v>0.7</v>
      </c>
    </row>
    <row r="38" spans="1:23" ht="15" thickBot="1" x14ac:dyDescent="0.4">
      <c r="A38" s="88">
        <v>35</v>
      </c>
      <c r="B38" s="89" t="s">
        <v>242</v>
      </c>
      <c r="C38" s="84">
        <v>1792</v>
      </c>
      <c r="D38" s="83">
        <v>31.7</v>
      </c>
      <c r="E38" s="82">
        <v>1.8</v>
      </c>
      <c r="F38" s="82">
        <v>28.2</v>
      </c>
      <c r="G38" s="82">
        <v>35.299999999999997</v>
      </c>
      <c r="H38" s="83">
        <v>27.2</v>
      </c>
      <c r="I38" s="82">
        <v>1.8</v>
      </c>
      <c r="J38" s="82">
        <v>23.8</v>
      </c>
      <c r="K38" s="82">
        <v>30.9</v>
      </c>
      <c r="L38" s="83">
        <v>28.9</v>
      </c>
      <c r="M38" s="82">
        <v>1.8</v>
      </c>
      <c r="N38" s="82">
        <v>25.5</v>
      </c>
      <c r="O38" s="82">
        <v>32.6</v>
      </c>
      <c r="P38" s="83">
        <v>36.700000000000003</v>
      </c>
      <c r="Q38" s="82">
        <v>2.2999999999999998</v>
      </c>
      <c r="R38" s="82">
        <v>32.299999999999997</v>
      </c>
      <c r="S38" s="82">
        <v>41.3</v>
      </c>
      <c r="T38" s="83">
        <v>40.6</v>
      </c>
      <c r="U38" s="82">
        <v>2</v>
      </c>
      <c r="V38" s="82">
        <v>36.700000000000003</v>
      </c>
      <c r="W38" s="82">
        <v>44.6</v>
      </c>
    </row>
    <row r="39" spans="1:23" ht="15" thickBot="1" x14ac:dyDescent="0.4">
      <c r="A39" s="88">
        <v>36</v>
      </c>
      <c r="B39" s="89" t="s">
        <v>243</v>
      </c>
      <c r="C39" s="82">
        <v>213</v>
      </c>
      <c r="D39" s="83">
        <v>4.5</v>
      </c>
      <c r="E39" s="82">
        <v>0.8</v>
      </c>
      <c r="F39" s="82">
        <v>3.2</v>
      </c>
      <c r="G39" s="82">
        <v>6.3</v>
      </c>
      <c r="H39" s="83">
        <v>2.6</v>
      </c>
      <c r="I39" s="82">
        <v>0.6</v>
      </c>
      <c r="J39" s="82">
        <v>1.6</v>
      </c>
      <c r="K39" s="82">
        <v>4.2</v>
      </c>
      <c r="L39" s="83">
        <v>3.7</v>
      </c>
      <c r="M39" s="82">
        <v>0.8</v>
      </c>
      <c r="N39" s="82">
        <v>2.4</v>
      </c>
      <c r="O39" s="82">
        <v>5.5</v>
      </c>
      <c r="P39" s="83">
        <v>6.9</v>
      </c>
      <c r="Q39" s="82">
        <v>1.3</v>
      </c>
      <c r="R39" s="82">
        <v>4.7</v>
      </c>
      <c r="S39" s="82">
        <v>10</v>
      </c>
      <c r="T39" s="83">
        <v>4.5999999999999996</v>
      </c>
      <c r="U39" s="82">
        <v>1</v>
      </c>
      <c r="V39" s="82">
        <v>3.1</v>
      </c>
      <c r="W39" s="82">
        <v>7</v>
      </c>
    </row>
    <row r="40" spans="1:23" ht="23.5" thickBot="1" x14ac:dyDescent="0.4">
      <c r="A40" s="88">
        <v>37</v>
      </c>
      <c r="B40" s="89" t="s">
        <v>244</v>
      </c>
      <c r="C40" s="82">
        <v>2</v>
      </c>
      <c r="D40" s="83">
        <v>0</v>
      </c>
      <c r="E40" s="82">
        <v>0</v>
      </c>
      <c r="F40" s="50">
        <v>0</v>
      </c>
      <c r="G40" s="50">
        <v>0</v>
      </c>
      <c r="H40" s="83">
        <v>0</v>
      </c>
      <c r="I40" s="82">
        <v>0</v>
      </c>
      <c r="J40" s="82">
        <v>0</v>
      </c>
      <c r="K40" s="82">
        <v>0.3</v>
      </c>
      <c r="L40" s="83">
        <v>0</v>
      </c>
      <c r="M40" s="82">
        <v>0</v>
      </c>
      <c r="N40" s="50">
        <v>0</v>
      </c>
      <c r="O40" s="50">
        <v>0</v>
      </c>
      <c r="P40" s="83">
        <v>0</v>
      </c>
      <c r="Q40" s="82">
        <v>0</v>
      </c>
      <c r="R40" s="50">
        <v>0</v>
      </c>
      <c r="S40" s="50">
        <v>0</v>
      </c>
      <c r="T40" s="83">
        <v>0.1</v>
      </c>
      <c r="U40" s="82">
        <v>0.1</v>
      </c>
      <c r="V40" s="82">
        <v>0</v>
      </c>
      <c r="W40" s="82">
        <v>0.8</v>
      </c>
    </row>
    <row r="41" spans="1:23" ht="15" thickBot="1" x14ac:dyDescent="0.4">
      <c r="A41" s="88">
        <v>38</v>
      </c>
      <c r="B41" s="89" t="s">
        <v>196</v>
      </c>
      <c r="C41" s="82">
        <v>619</v>
      </c>
      <c r="D41" s="83">
        <v>15.4</v>
      </c>
      <c r="E41" s="82">
        <v>1.4</v>
      </c>
      <c r="F41" s="82">
        <v>12.8</v>
      </c>
      <c r="G41" s="82">
        <v>18.399999999999999</v>
      </c>
      <c r="H41" s="83">
        <v>12.4</v>
      </c>
      <c r="I41" s="82">
        <v>1.3</v>
      </c>
      <c r="J41" s="82">
        <v>10</v>
      </c>
      <c r="K41" s="82">
        <v>15.1</v>
      </c>
      <c r="L41" s="83">
        <v>8.3000000000000007</v>
      </c>
      <c r="M41" s="82">
        <v>1</v>
      </c>
      <c r="N41" s="82">
        <v>6.4</v>
      </c>
      <c r="O41" s="82">
        <v>10.6</v>
      </c>
      <c r="P41" s="83">
        <v>10.8</v>
      </c>
      <c r="Q41" s="82">
        <v>1.3</v>
      </c>
      <c r="R41" s="82">
        <v>8.5</v>
      </c>
      <c r="S41" s="82">
        <v>13.6</v>
      </c>
      <c r="T41" s="83">
        <v>8.9</v>
      </c>
      <c r="U41" s="82">
        <v>1.3</v>
      </c>
      <c r="V41" s="82">
        <v>6.7</v>
      </c>
      <c r="W41" s="82">
        <v>11.8</v>
      </c>
    </row>
    <row r="42" spans="1:23" ht="15" thickBot="1" x14ac:dyDescent="0.4">
      <c r="A42" s="88">
        <v>39</v>
      </c>
      <c r="B42" s="89" t="s">
        <v>245</v>
      </c>
      <c r="C42" s="82">
        <v>192</v>
      </c>
      <c r="D42" s="83">
        <v>3.2</v>
      </c>
      <c r="E42" s="82">
        <v>0.6</v>
      </c>
      <c r="F42" s="82">
        <v>2.1</v>
      </c>
      <c r="G42" s="82">
        <v>4.7</v>
      </c>
      <c r="H42" s="83">
        <v>3</v>
      </c>
      <c r="I42" s="82">
        <v>0.6</v>
      </c>
      <c r="J42" s="82">
        <v>2</v>
      </c>
      <c r="K42" s="82">
        <v>4.4000000000000004</v>
      </c>
      <c r="L42" s="83">
        <v>4</v>
      </c>
      <c r="M42" s="82">
        <v>0.7</v>
      </c>
      <c r="N42" s="82">
        <v>2.8</v>
      </c>
      <c r="O42" s="82">
        <v>5.6</v>
      </c>
      <c r="P42" s="83">
        <v>1.4</v>
      </c>
      <c r="Q42" s="82">
        <v>0.4</v>
      </c>
      <c r="R42" s="82">
        <v>0.8</v>
      </c>
      <c r="S42" s="82">
        <v>2.4</v>
      </c>
      <c r="T42" s="83">
        <v>5</v>
      </c>
      <c r="U42" s="82">
        <v>0.8</v>
      </c>
      <c r="V42" s="82">
        <v>3.6</v>
      </c>
      <c r="W42" s="82">
        <v>6.9</v>
      </c>
    </row>
    <row r="43" spans="1:23" ht="15" thickBot="1" x14ac:dyDescent="0.4">
      <c r="A43" s="88">
        <v>40</v>
      </c>
      <c r="B43" s="89" t="s">
        <v>246</v>
      </c>
      <c r="C43" s="82">
        <v>19</v>
      </c>
      <c r="D43" s="83">
        <v>0.4</v>
      </c>
      <c r="E43" s="82">
        <v>0.2</v>
      </c>
      <c r="F43" s="82">
        <v>0.2</v>
      </c>
      <c r="G43" s="82">
        <v>1</v>
      </c>
      <c r="H43" s="83">
        <v>0.5</v>
      </c>
      <c r="I43" s="82">
        <v>0.3</v>
      </c>
      <c r="J43" s="82">
        <v>0.2</v>
      </c>
      <c r="K43" s="82">
        <v>1.4</v>
      </c>
      <c r="L43" s="83">
        <v>0</v>
      </c>
      <c r="M43" s="82">
        <v>0</v>
      </c>
      <c r="N43" s="50">
        <v>0</v>
      </c>
      <c r="O43" s="50">
        <v>0</v>
      </c>
      <c r="P43" s="83">
        <v>0.2</v>
      </c>
      <c r="Q43" s="82">
        <v>0.1</v>
      </c>
      <c r="R43" s="82">
        <v>0.1</v>
      </c>
      <c r="S43" s="82">
        <v>0.8</v>
      </c>
      <c r="T43" s="83">
        <v>0.8</v>
      </c>
      <c r="U43" s="82">
        <v>0.7</v>
      </c>
      <c r="V43" s="82">
        <v>0.1</v>
      </c>
      <c r="W43" s="82">
        <v>4.0999999999999996</v>
      </c>
    </row>
    <row r="44" spans="1:23" ht="15" thickBot="1" x14ac:dyDescent="0.4">
      <c r="A44" s="88">
        <v>41</v>
      </c>
      <c r="B44" s="89" t="s">
        <v>247</v>
      </c>
      <c r="C44" s="82">
        <v>280</v>
      </c>
      <c r="D44" s="83">
        <v>5.4</v>
      </c>
      <c r="E44" s="82">
        <v>0.9</v>
      </c>
      <c r="F44" s="82">
        <v>3.9</v>
      </c>
      <c r="G44" s="82">
        <v>7.4</v>
      </c>
      <c r="H44" s="83">
        <v>3.6</v>
      </c>
      <c r="I44" s="82">
        <v>0.7</v>
      </c>
      <c r="J44" s="82">
        <v>2.5</v>
      </c>
      <c r="K44" s="82">
        <v>5.0999999999999996</v>
      </c>
      <c r="L44" s="83">
        <v>4.4000000000000004</v>
      </c>
      <c r="M44" s="82">
        <v>0.7</v>
      </c>
      <c r="N44" s="82">
        <v>3.2</v>
      </c>
      <c r="O44" s="82">
        <v>6.1</v>
      </c>
      <c r="P44" s="83">
        <v>3.4</v>
      </c>
      <c r="Q44" s="82">
        <v>0.6</v>
      </c>
      <c r="R44" s="82">
        <v>2.4</v>
      </c>
      <c r="S44" s="82">
        <v>4.9000000000000004</v>
      </c>
      <c r="T44" s="83">
        <v>4.9000000000000004</v>
      </c>
      <c r="U44" s="82">
        <v>0.7</v>
      </c>
      <c r="V44" s="82">
        <v>3.6</v>
      </c>
      <c r="W44" s="82">
        <v>6.6</v>
      </c>
    </row>
    <row r="45" spans="1:23" ht="15" thickBot="1" x14ac:dyDescent="0.4">
      <c r="A45" s="88">
        <v>42</v>
      </c>
      <c r="B45" s="89" t="s">
        <v>248</v>
      </c>
      <c r="C45" s="82">
        <v>9</v>
      </c>
      <c r="D45" s="83">
        <v>0.4</v>
      </c>
      <c r="E45" s="82">
        <v>0.2</v>
      </c>
      <c r="F45" s="82">
        <v>0.1</v>
      </c>
      <c r="G45" s="82">
        <v>1</v>
      </c>
      <c r="H45" s="83">
        <v>0</v>
      </c>
      <c r="I45" s="82">
        <v>0</v>
      </c>
      <c r="J45" s="82">
        <v>0</v>
      </c>
      <c r="K45" s="82">
        <v>0.2</v>
      </c>
      <c r="L45" s="83">
        <v>0</v>
      </c>
      <c r="M45" s="82">
        <v>0</v>
      </c>
      <c r="N45" s="50">
        <v>0</v>
      </c>
      <c r="O45" s="50">
        <v>0</v>
      </c>
      <c r="P45" s="83">
        <v>0.2</v>
      </c>
      <c r="Q45" s="82">
        <v>0.2</v>
      </c>
      <c r="R45" s="82">
        <v>0</v>
      </c>
      <c r="S45" s="82">
        <v>1.2</v>
      </c>
      <c r="T45" s="83">
        <v>0.2</v>
      </c>
      <c r="U45" s="82">
        <v>0.1</v>
      </c>
      <c r="V45" s="82">
        <v>0</v>
      </c>
      <c r="W45" s="82">
        <v>0.6</v>
      </c>
    </row>
    <row r="46" spans="1:23" ht="15" thickBot="1" x14ac:dyDescent="0.4">
      <c r="A46" s="88">
        <v>43</v>
      </c>
      <c r="B46" s="89" t="s">
        <v>249</v>
      </c>
      <c r="C46" s="82">
        <v>28</v>
      </c>
      <c r="D46" s="83">
        <v>0.3</v>
      </c>
      <c r="E46" s="82">
        <v>0.1</v>
      </c>
      <c r="F46" s="82">
        <v>0.1</v>
      </c>
      <c r="G46" s="82">
        <v>0.8</v>
      </c>
      <c r="H46" s="83">
        <v>0.5</v>
      </c>
      <c r="I46" s="82">
        <v>0.2</v>
      </c>
      <c r="J46" s="82">
        <v>0.2</v>
      </c>
      <c r="K46" s="82">
        <v>1.3</v>
      </c>
      <c r="L46" s="83">
        <v>0.4</v>
      </c>
      <c r="M46" s="82">
        <v>0.2</v>
      </c>
      <c r="N46" s="82">
        <v>0.1</v>
      </c>
      <c r="O46" s="82">
        <v>1.2</v>
      </c>
      <c r="P46" s="83">
        <v>0.9</v>
      </c>
      <c r="Q46" s="82">
        <v>0.5</v>
      </c>
      <c r="R46" s="82">
        <v>0.3</v>
      </c>
      <c r="S46" s="82">
        <v>2.8</v>
      </c>
      <c r="T46" s="83">
        <v>0.4</v>
      </c>
      <c r="U46" s="82">
        <v>0.2</v>
      </c>
      <c r="V46" s="82">
        <v>0.1</v>
      </c>
      <c r="W46" s="82">
        <v>1.2</v>
      </c>
    </row>
    <row r="47" spans="1:23" ht="15" thickBot="1" x14ac:dyDescent="0.4">
      <c r="A47" s="88">
        <v>44</v>
      </c>
      <c r="B47" s="89" t="s">
        <v>250</v>
      </c>
      <c r="C47" s="82">
        <v>27</v>
      </c>
      <c r="D47" s="83">
        <v>0.4</v>
      </c>
      <c r="E47" s="82">
        <v>0.2</v>
      </c>
      <c r="F47" s="82">
        <v>0.1</v>
      </c>
      <c r="G47" s="82">
        <v>1</v>
      </c>
      <c r="H47" s="83">
        <v>1.7</v>
      </c>
      <c r="I47" s="82">
        <v>0.7</v>
      </c>
      <c r="J47" s="82">
        <v>0.8</v>
      </c>
      <c r="K47" s="82">
        <v>3.6</v>
      </c>
      <c r="L47" s="83">
        <v>0</v>
      </c>
      <c r="M47" s="82">
        <v>0</v>
      </c>
      <c r="N47" s="82">
        <v>0</v>
      </c>
      <c r="O47" s="82">
        <v>0.2</v>
      </c>
      <c r="P47" s="83">
        <v>0</v>
      </c>
      <c r="Q47" s="82">
        <v>0</v>
      </c>
      <c r="R47" s="82">
        <v>0</v>
      </c>
      <c r="S47" s="82">
        <v>0.2</v>
      </c>
      <c r="T47" s="83">
        <v>0.7</v>
      </c>
      <c r="U47" s="82">
        <v>0.3</v>
      </c>
      <c r="V47" s="82">
        <v>0.3</v>
      </c>
      <c r="W47" s="82">
        <v>1.8</v>
      </c>
    </row>
    <row r="48" spans="1:23" ht="15" thickBot="1" x14ac:dyDescent="0.4">
      <c r="A48" s="88">
        <v>45</v>
      </c>
      <c r="B48" s="89" t="s">
        <v>251</v>
      </c>
      <c r="C48" s="82">
        <v>180</v>
      </c>
      <c r="D48" s="83">
        <v>3.3</v>
      </c>
      <c r="E48" s="82">
        <v>0.7</v>
      </c>
      <c r="F48" s="82">
        <v>2.2000000000000002</v>
      </c>
      <c r="G48" s="82">
        <v>5</v>
      </c>
      <c r="H48" s="83">
        <v>2.9</v>
      </c>
      <c r="I48" s="82">
        <v>0.7</v>
      </c>
      <c r="J48" s="82">
        <v>1.8</v>
      </c>
      <c r="K48" s="82">
        <v>4.5</v>
      </c>
      <c r="L48" s="83">
        <v>2</v>
      </c>
      <c r="M48" s="82">
        <v>0.5</v>
      </c>
      <c r="N48" s="82">
        <v>1.2</v>
      </c>
      <c r="O48" s="82">
        <v>3.2</v>
      </c>
      <c r="P48" s="83">
        <v>5.2</v>
      </c>
      <c r="Q48" s="82">
        <v>1.1000000000000001</v>
      </c>
      <c r="R48" s="82">
        <v>3.4</v>
      </c>
      <c r="S48" s="82">
        <v>7.8</v>
      </c>
      <c r="T48" s="83">
        <v>3.5</v>
      </c>
      <c r="U48" s="82">
        <v>0.7</v>
      </c>
      <c r="V48" s="82">
        <v>2.4</v>
      </c>
      <c r="W48" s="82">
        <v>5</v>
      </c>
    </row>
    <row r="49" spans="1:23" ht="15" thickBot="1" x14ac:dyDescent="0.4">
      <c r="A49" s="88">
        <v>46</v>
      </c>
      <c r="B49" s="89" t="s">
        <v>252</v>
      </c>
      <c r="C49" s="82">
        <v>262</v>
      </c>
      <c r="D49" s="83">
        <v>3.9</v>
      </c>
      <c r="E49" s="82">
        <v>0.7</v>
      </c>
      <c r="F49" s="82">
        <v>2.7</v>
      </c>
      <c r="G49" s="82">
        <v>5.5</v>
      </c>
      <c r="H49" s="83">
        <v>4</v>
      </c>
      <c r="I49" s="82">
        <v>0.8</v>
      </c>
      <c r="J49" s="82">
        <v>2.8</v>
      </c>
      <c r="K49" s="82">
        <v>5.8</v>
      </c>
      <c r="L49" s="83">
        <v>3.8</v>
      </c>
      <c r="M49" s="82">
        <v>0.7</v>
      </c>
      <c r="N49" s="82">
        <v>2.7</v>
      </c>
      <c r="O49" s="82">
        <v>5.4</v>
      </c>
      <c r="P49" s="83">
        <v>5.5</v>
      </c>
      <c r="Q49" s="82">
        <v>1</v>
      </c>
      <c r="R49" s="82">
        <v>3.8</v>
      </c>
      <c r="S49" s="82">
        <v>7.8</v>
      </c>
      <c r="T49" s="83">
        <v>6.5</v>
      </c>
      <c r="U49" s="82">
        <v>1.1000000000000001</v>
      </c>
      <c r="V49" s="82">
        <v>4.7</v>
      </c>
      <c r="W49" s="82">
        <v>9</v>
      </c>
    </row>
    <row r="50" spans="1:23" ht="15" thickBot="1" x14ac:dyDescent="0.4">
      <c r="A50" s="88">
        <v>47</v>
      </c>
      <c r="B50" s="89" t="s">
        <v>253</v>
      </c>
      <c r="C50" s="50">
        <v>0</v>
      </c>
      <c r="D50" s="74">
        <v>0</v>
      </c>
      <c r="E50" s="50">
        <v>0</v>
      </c>
      <c r="F50" s="50">
        <v>0</v>
      </c>
      <c r="G50" s="50">
        <v>0</v>
      </c>
      <c r="H50" s="74">
        <v>0</v>
      </c>
      <c r="I50" s="50">
        <v>0</v>
      </c>
      <c r="J50" s="50">
        <v>0</v>
      </c>
      <c r="K50" s="50">
        <v>0</v>
      </c>
      <c r="L50" s="74">
        <v>0</v>
      </c>
      <c r="M50" s="50">
        <v>0</v>
      </c>
      <c r="N50" s="50">
        <v>0</v>
      </c>
      <c r="O50" s="50">
        <v>0</v>
      </c>
      <c r="P50" s="74">
        <v>0</v>
      </c>
      <c r="Q50" s="50">
        <v>0</v>
      </c>
      <c r="R50" s="50">
        <v>0</v>
      </c>
      <c r="S50" s="50">
        <v>0</v>
      </c>
      <c r="T50" s="74">
        <v>0</v>
      </c>
      <c r="U50" s="50">
        <v>0</v>
      </c>
      <c r="V50" s="50">
        <v>0</v>
      </c>
      <c r="W50" s="50">
        <v>0</v>
      </c>
    </row>
    <row r="51" spans="1:23" ht="15" thickBot="1" x14ac:dyDescent="0.4">
      <c r="A51" s="88">
        <v>48</v>
      </c>
      <c r="B51" s="89" t="s">
        <v>254</v>
      </c>
      <c r="C51" s="82">
        <v>1</v>
      </c>
      <c r="D51" s="83">
        <v>0</v>
      </c>
      <c r="E51" s="82">
        <v>0</v>
      </c>
      <c r="F51" s="50">
        <v>0</v>
      </c>
      <c r="G51" s="50">
        <v>0</v>
      </c>
      <c r="H51" s="83">
        <v>0</v>
      </c>
      <c r="I51" s="82">
        <v>0</v>
      </c>
      <c r="J51" s="50">
        <v>0</v>
      </c>
      <c r="K51" s="50">
        <v>0</v>
      </c>
      <c r="L51" s="83">
        <v>0.1</v>
      </c>
      <c r="M51" s="82">
        <v>0.1</v>
      </c>
      <c r="N51" s="82">
        <v>0</v>
      </c>
      <c r="O51" s="82">
        <v>1</v>
      </c>
      <c r="P51" s="83">
        <v>0</v>
      </c>
      <c r="Q51" s="82">
        <v>0</v>
      </c>
      <c r="R51" s="50">
        <v>0</v>
      </c>
      <c r="S51" s="50">
        <v>0</v>
      </c>
      <c r="T51" s="74">
        <v>0</v>
      </c>
      <c r="U51" s="50">
        <v>0</v>
      </c>
      <c r="V51" s="50">
        <v>0</v>
      </c>
      <c r="W51" s="50">
        <v>0</v>
      </c>
    </row>
    <row r="52" spans="1:23" ht="15" thickBot="1" x14ac:dyDescent="0.4">
      <c r="A52" s="88">
        <v>49</v>
      </c>
      <c r="B52" s="89" t="s">
        <v>255</v>
      </c>
      <c r="C52" s="82">
        <v>102</v>
      </c>
      <c r="D52" s="83">
        <v>1.3</v>
      </c>
      <c r="E52" s="82">
        <v>0.4</v>
      </c>
      <c r="F52" s="82">
        <v>0.8</v>
      </c>
      <c r="G52" s="82">
        <v>2.2000000000000002</v>
      </c>
      <c r="H52" s="83">
        <v>1</v>
      </c>
      <c r="I52" s="82">
        <v>0.3</v>
      </c>
      <c r="J52" s="82">
        <v>0.6</v>
      </c>
      <c r="K52" s="82">
        <v>1.8</v>
      </c>
      <c r="L52" s="83">
        <v>0.8</v>
      </c>
      <c r="M52" s="82">
        <v>0.3</v>
      </c>
      <c r="N52" s="82">
        <v>0.4</v>
      </c>
      <c r="O52" s="82">
        <v>1.6</v>
      </c>
      <c r="P52" s="83">
        <v>2</v>
      </c>
      <c r="Q52" s="82">
        <v>0.6</v>
      </c>
      <c r="R52" s="82">
        <v>1.1000000000000001</v>
      </c>
      <c r="S52" s="82">
        <v>3.6</v>
      </c>
      <c r="T52" s="83">
        <v>2.1</v>
      </c>
      <c r="U52" s="82">
        <v>0.5</v>
      </c>
      <c r="V52" s="82">
        <v>1.3</v>
      </c>
      <c r="W52" s="82">
        <v>3.2</v>
      </c>
    </row>
    <row r="53" spans="1:23" ht="15" thickBot="1" x14ac:dyDescent="0.4">
      <c r="A53" s="88">
        <v>50</v>
      </c>
      <c r="B53" s="89" t="s">
        <v>256</v>
      </c>
      <c r="C53" s="50">
        <v>0</v>
      </c>
      <c r="D53" s="74">
        <v>0</v>
      </c>
      <c r="E53" s="50">
        <v>0</v>
      </c>
      <c r="F53" s="50">
        <v>0</v>
      </c>
      <c r="G53" s="50">
        <v>0</v>
      </c>
      <c r="H53" s="74">
        <v>0</v>
      </c>
      <c r="I53" s="50">
        <v>0</v>
      </c>
      <c r="J53" s="50">
        <v>0</v>
      </c>
      <c r="K53" s="50">
        <v>0</v>
      </c>
      <c r="L53" s="74">
        <v>0</v>
      </c>
      <c r="M53" s="50">
        <v>0</v>
      </c>
      <c r="N53" s="50">
        <v>0</v>
      </c>
      <c r="O53" s="50">
        <v>0</v>
      </c>
      <c r="P53" s="74">
        <v>0</v>
      </c>
      <c r="Q53" s="50">
        <v>0</v>
      </c>
      <c r="R53" s="50">
        <v>0</v>
      </c>
      <c r="S53" s="50">
        <v>0</v>
      </c>
      <c r="T53" s="74">
        <v>0</v>
      </c>
      <c r="U53" s="50">
        <v>0</v>
      </c>
      <c r="V53" s="50">
        <v>0</v>
      </c>
      <c r="W53" s="50">
        <v>0</v>
      </c>
    </row>
    <row r="54" spans="1:23" ht="15" thickBot="1" x14ac:dyDescent="0.4">
      <c r="A54" s="88">
        <v>51</v>
      </c>
      <c r="B54" s="89" t="s">
        <v>257</v>
      </c>
      <c r="C54" s="82">
        <v>122</v>
      </c>
      <c r="D54" s="83">
        <v>1.6</v>
      </c>
      <c r="E54" s="82">
        <v>0.5</v>
      </c>
      <c r="F54" s="82">
        <v>0.9</v>
      </c>
      <c r="G54" s="82">
        <v>2.8</v>
      </c>
      <c r="H54" s="83">
        <v>2.6</v>
      </c>
      <c r="I54" s="82">
        <v>0.6</v>
      </c>
      <c r="J54" s="82">
        <v>1.7</v>
      </c>
      <c r="K54" s="82">
        <v>4.2</v>
      </c>
      <c r="L54" s="83">
        <v>1.9</v>
      </c>
      <c r="M54" s="82">
        <v>0.5</v>
      </c>
      <c r="N54" s="82">
        <v>1.1000000000000001</v>
      </c>
      <c r="O54" s="82">
        <v>3</v>
      </c>
      <c r="P54" s="83">
        <v>1.4</v>
      </c>
      <c r="Q54" s="82">
        <v>0.4</v>
      </c>
      <c r="R54" s="82">
        <v>0.8</v>
      </c>
      <c r="S54" s="82">
        <v>2.5</v>
      </c>
      <c r="T54" s="83">
        <v>2.2999999999999998</v>
      </c>
      <c r="U54" s="82">
        <v>0.5</v>
      </c>
      <c r="V54" s="82">
        <v>1.5</v>
      </c>
      <c r="W54" s="82">
        <v>3.6</v>
      </c>
    </row>
    <row r="55" spans="1:23" ht="15" thickBot="1" x14ac:dyDescent="0.4">
      <c r="A55" s="88">
        <v>52</v>
      </c>
      <c r="B55" s="89" t="s">
        <v>408</v>
      </c>
      <c r="C55" s="82">
        <v>99</v>
      </c>
      <c r="D55" s="83">
        <v>2.1</v>
      </c>
      <c r="E55" s="82">
        <v>0.5</v>
      </c>
      <c r="F55" s="82">
        <v>1.3</v>
      </c>
      <c r="G55" s="82">
        <v>3.2</v>
      </c>
      <c r="H55" s="83">
        <v>1.1000000000000001</v>
      </c>
      <c r="I55" s="82">
        <v>0.4</v>
      </c>
      <c r="J55" s="82">
        <v>0.5</v>
      </c>
      <c r="K55" s="82">
        <v>2.4</v>
      </c>
      <c r="L55" s="83">
        <v>1.3</v>
      </c>
      <c r="M55" s="82">
        <v>0.4</v>
      </c>
      <c r="N55" s="82">
        <v>0.7</v>
      </c>
      <c r="O55" s="82">
        <v>2.4</v>
      </c>
      <c r="P55" s="83">
        <v>2</v>
      </c>
      <c r="Q55" s="82">
        <v>0.6</v>
      </c>
      <c r="R55" s="82">
        <v>1.1000000000000001</v>
      </c>
      <c r="S55" s="82">
        <v>3.6</v>
      </c>
      <c r="T55" s="83">
        <v>2.2999999999999998</v>
      </c>
      <c r="U55" s="82">
        <v>0.5</v>
      </c>
      <c r="V55" s="82">
        <v>1.5</v>
      </c>
      <c r="W55" s="82">
        <v>3.5</v>
      </c>
    </row>
    <row r="56" spans="1:23" ht="15" thickBot="1" x14ac:dyDescent="0.4">
      <c r="A56" s="88">
        <v>53</v>
      </c>
      <c r="B56" s="89" t="s">
        <v>259</v>
      </c>
      <c r="C56" s="82">
        <v>30</v>
      </c>
      <c r="D56" s="83">
        <v>1.5</v>
      </c>
      <c r="E56" s="82">
        <v>0.5</v>
      </c>
      <c r="F56" s="82">
        <v>0.8</v>
      </c>
      <c r="G56" s="82">
        <v>2.8</v>
      </c>
      <c r="H56" s="83">
        <v>0.8</v>
      </c>
      <c r="I56" s="82">
        <v>0.3</v>
      </c>
      <c r="J56" s="82">
        <v>0.3</v>
      </c>
      <c r="K56" s="82">
        <v>1.8</v>
      </c>
      <c r="L56" s="83">
        <v>0.1</v>
      </c>
      <c r="M56" s="82">
        <v>0.1</v>
      </c>
      <c r="N56" s="82">
        <v>0</v>
      </c>
      <c r="O56" s="82">
        <v>0.5</v>
      </c>
      <c r="P56" s="83">
        <v>0.3</v>
      </c>
      <c r="Q56" s="82">
        <v>0.2</v>
      </c>
      <c r="R56" s="82">
        <v>0.1</v>
      </c>
      <c r="S56" s="82">
        <v>1.3</v>
      </c>
      <c r="T56" s="83">
        <v>0.3</v>
      </c>
      <c r="U56" s="82">
        <v>0.2</v>
      </c>
      <c r="V56" s="82">
        <v>0.1</v>
      </c>
      <c r="W56" s="82">
        <v>0.9</v>
      </c>
    </row>
    <row r="57" spans="1:23" ht="15" thickBot="1" x14ac:dyDescent="0.4">
      <c r="A57" s="88">
        <v>54</v>
      </c>
      <c r="B57" s="89" t="s">
        <v>260</v>
      </c>
      <c r="C57" s="82">
        <v>1</v>
      </c>
      <c r="D57" s="83">
        <v>0.1</v>
      </c>
      <c r="E57" s="82">
        <v>0.1</v>
      </c>
      <c r="F57" s="82">
        <v>0</v>
      </c>
      <c r="G57" s="82">
        <v>0.7</v>
      </c>
      <c r="H57" s="83">
        <v>0</v>
      </c>
      <c r="I57" s="82">
        <v>0</v>
      </c>
      <c r="J57" s="50">
        <v>0</v>
      </c>
      <c r="K57" s="50">
        <v>0</v>
      </c>
      <c r="L57" s="83">
        <v>0</v>
      </c>
      <c r="M57" s="82">
        <v>0</v>
      </c>
      <c r="N57" s="50">
        <v>0</v>
      </c>
      <c r="O57" s="50">
        <v>0</v>
      </c>
      <c r="P57" s="83">
        <v>0</v>
      </c>
      <c r="Q57" s="82">
        <v>0</v>
      </c>
      <c r="R57" s="50">
        <v>0</v>
      </c>
      <c r="S57" s="50">
        <v>0</v>
      </c>
      <c r="T57" s="74">
        <v>0</v>
      </c>
      <c r="U57" s="50">
        <v>0</v>
      </c>
      <c r="V57" s="50">
        <v>0</v>
      </c>
      <c r="W57" s="50">
        <v>0</v>
      </c>
    </row>
    <row r="58" spans="1:23" ht="15" thickBot="1" x14ac:dyDescent="0.4">
      <c r="A58" s="88">
        <v>55</v>
      </c>
      <c r="B58" s="89" t="s">
        <v>261</v>
      </c>
      <c r="C58" s="82">
        <v>2</v>
      </c>
      <c r="D58" s="83">
        <v>0</v>
      </c>
      <c r="E58" s="82">
        <v>0</v>
      </c>
      <c r="F58" s="50">
        <v>0</v>
      </c>
      <c r="G58" s="50">
        <v>0</v>
      </c>
      <c r="H58" s="83">
        <v>0.1</v>
      </c>
      <c r="I58" s="82">
        <v>0.1</v>
      </c>
      <c r="J58" s="82">
        <v>0</v>
      </c>
      <c r="K58" s="82">
        <v>0.5</v>
      </c>
      <c r="L58" s="83">
        <v>0</v>
      </c>
      <c r="M58" s="82">
        <v>0</v>
      </c>
      <c r="N58" s="51"/>
      <c r="O58" s="51"/>
      <c r="P58" s="83">
        <v>0</v>
      </c>
      <c r="Q58" s="82">
        <v>0</v>
      </c>
      <c r="R58" s="50">
        <v>0</v>
      </c>
      <c r="S58" s="50">
        <v>0</v>
      </c>
      <c r="T58" s="83">
        <v>0.2</v>
      </c>
      <c r="U58" s="82">
        <v>0.2</v>
      </c>
      <c r="V58" s="82">
        <v>0</v>
      </c>
      <c r="W58" s="82">
        <v>1.2</v>
      </c>
    </row>
    <row r="59" spans="1:23" ht="15" thickBot="1" x14ac:dyDescent="0.4">
      <c r="A59" s="88">
        <v>56</v>
      </c>
      <c r="B59" s="89" t="s">
        <v>262</v>
      </c>
      <c r="C59" s="82">
        <v>2</v>
      </c>
      <c r="D59" s="83">
        <v>0</v>
      </c>
      <c r="E59" s="82">
        <v>0</v>
      </c>
      <c r="F59" s="50">
        <v>0</v>
      </c>
      <c r="G59" s="50">
        <v>0</v>
      </c>
      <c r="H59" s="83">
        <v>0.1</v>
      </c>
      <c r="I59" s="82">
        <v>0.1</v>
      </c>
      <c r="J59" s="82">
        <v>0</v>
      </c>
      <c r="K59" s="82">
        <v>0.8</v>
      </c>
      <c r="L59" s="83">
        <v>0</v>
      </c>
      <c r="M59" s="82">
        <v>0</v>
      </c>
      <c r="N59" s="82">
        <v>0</v>
      </c>
      <c r="O59" s="82">
        <v>0.1</v>
      </c>
      <c r="P59" s="83">
        <v>0</v>
      </c>
      <c r="Q59" s="82">
        <v>0</v>
      </c>
      <c r="R59" s="50">
        <v>0</v>
      </c>
      <c r="S59" s="50">
        <v>0</v>
      </c>
      <c r="T59" s="83">
        <v>0</v>
      </c>
      <c r="U59" s="82">
        <v>0</v>
      </c>
      <c r="V59" s="82">
        <v>0</v>
      </c>
      <c r="W59" s="82">
        <v>0</v>
      </c>
    </row>
    <row r="60" spans="1:23" ht="23.5" thickBot="1" x14ac:dyDescent="0.4">
      <c r="A60" s="88">
        <v>57</v>
      </c>
      <c r="B60" s="89" t="s">
        <v>263</v>
      </c>
      <c r="C60" s="82">
        <v>28</v>
      </c>
      <c r="D60" s="83">
        <v>0.4</v>
      </c>
      <c r="E60" s="82">
        <v>0.2</v>
      </c>
      <c r="F60" s="82">
        <v>0.1</v>
      </c>
      <c r="G60" s="82">
        <v>1</v>
      </c>
      <c r="H60" s="83">
        <v>0.3</v>
      </c>
      <c r="I60" s="82">
        <v>0.3</v>
      </c>
      <c r="J60" s="82">
        <v>0</v>
      </c>
      <c r="K60" s="82">
        <v>1.8</v>
      </c>
      <c r="L60" s="83">
        <v>1</v>
      </c>
      <c r="M60" s="82">
        <v>0.5</v>
      </c>
      <c r="N60" s="82">
        <v>0.4</v>
      </c>
      <c r="O60" s="82">
        <v>2.6</v>
      </c>
      <c r="P60" s="83">
        <v>1.3</v>
      </c>
      <c r="Q60" s="82">
        <v>1</v>
      </c>
      <c r="R60" s="82">
        <v>0.3</v>
      </c>
      <c r="S60" s="82">
        <v>5.8</v>
      </c>
      <c r="T60" s="83">
        <v>1.2</v>
      </c>
      <c r="U60" s="82">
        <v>0.4</v>
      </c>
      <c r="V60" s="82">
        <v>0.6</v>
      </c>
      <c r="W60" s="82">
        <v>2.4</v>
      </c>
    </row>
    <row r="61" spans="1:23" ht="16" customHeight="1" thickBot="1" x14ac:dyDescent="0.4">
      <c r="A61" s="88">
        <v>58</v>
      </c>
      <c r="B61" s="89" t="s">
        <v>264</v>
      </c>
      <c r="C61" s="82">
        <v>32</v>
      </c>
      <c r="D61" s="83">
        <v>0.9</v>
      </c>
      <c r="E61" s="82">
        <v>0.4</v>
      </c>
      <c r="F61" s="82">
        <v>0.4</v>
      </c>
      <c r="G61" s="82">
        <v>2.2000000000000002</v>
      </c>
      <c r="H61" s="83">
        <v>1.1000000000000001</v>
      </c>
      <c r="I61" s="82">
        <v>0.6</v>
      </c>
      <c r="J61" s="82">
        <v>0.4</v>
      </c>
      <c r="K61" s="82">
        <v>3.1</v>
      </c>
      <c r="L61" s="83">
        <v>0.9</v>
      </c>
      <c r="M61" s="82">
        <v>0.6</v>
      </c>
      <c r="N61" s="82">
        <v>0.3</v>
      </c>
      <c r="O61" s="82">
        <v>3</v>
      </c>
      <c r="P61" s="83">
        <v>0.1</v>
      </c>
      <c r="Q61" s="82">
        <v>0.1</v>
      </c>
      <c r="R61" s="82">
        <v>0</v>
      </c>
      <c r="S61" s="82">
        <v>0.3</v>
      </c>
      <c r="T61" s="83">
        <v>0.4</v>
      </c>
      <c r="U61" s="82">
        <v>0.2</v>
      </c>
      <c r="V61" s="82">
        <v>0.2</v>
      </c>
      <c r="W61" s="82">
        <v>0.9</v>
      </c>
    </row>
    <row r="62" spans="1:23" ht="15" thickBot="1" x14ac:dyDescent="0.4">
      <c r="A62" s="88">
        <v>59</v>
      </c>
      <c r="B62" s="89" t="s">
        <v>265</v>
      </c>
      <c r="C62" s="82">
        <v>392</v>
      </c>
      <c r="D62" s="83">
        <v>11.6</v>
      </c>
      <c r="E62" s="82">
        <v>1.4</v>
      </c>
      <c r="F62" s="82">
        <v>9.1999999999999993</v>
      </c>
      <c r="G62" s="82">
        <v>14.5</v>
      </c>
      <c r="H62" s="83">
        <v>10.3</v>
      </c>
      <c r="I62" s="82">
        <v>1.3</v>
      </c>
      <c r="J62" s="82">
        <v>8.1</v>
      </c>
      <c r="K62" s="82">
        <v>13.1</v>
      </c>
      <c r="L62" s="83">
        <v>8.4</v>
      </c>
      <c r="M62" s="82">
        <v>1.3</v>
      </c>
      <c r="N62" s="82">
        <v>6.2</v>
      </c>
      <c r="O62" s="82">
        <v>11.2</v>
      </c>
      <c r="P62" s="83">
        <v>5</v>
      </c>
      <c r="Q62" s="82">
        <v>0.9</v>
      </c>
      <c r="R62" s="82">
        <v>3.5</v>
      </c>
      <c r="S62" s="82">
        <v>7.1</v>
      </c>
      <c r="T62" s="83">
        <v>4.8</v>
      </c>
      <c r="U62" s="82">
        <v>0.8</v>
      </c>
      <c r="V62" s="82">
        <v>3.4</v>
      </c>
      <c r="W62" s="82">
        <v>6.7</v>
      </c>
    </row>
    <row r="63" spans="1:23" ht="15" thickBot="1" x14ac:dyDescent="0.4">
      <c r="A63" s="88">
        <v>60</v>
      </c>
      <c r="B63" s="89" t="s">
        <v>266</v>
      </c>
      <c r="C63" s="82">
        <v>10</v>
      </c>
      <c r="D63" s="83">
        <v>0</v>
      </c>
      <c r="E63" s="82">
        <v>0</v>
      </c>
      <c r="F63" s="50">
        <v>0</v>
      </c>
      <c r="G63" s="50">
        <v>0</v>
      </c>
      <c r="H63" s="83">
        <v>0.1</v>
      </c>
      <c r="I63" s="82">
        <v>0.1</v>
      </c>
      <c r="J63" s="82">
        <v>0</v>
      </c>
      <c r="K63" s="82">
        <v>0.5</v>
      </c>
      <c r="L63" s="83">
        <v>0.1</v>
      </c>
      <c r="M63" s="82">
        <v>0.1</v>
      </c>
      <c r="N63" s="82">
        <v>0</v>
      </c>
      <c r="O63" s="82">
        <v>0.3</v>
      </c>
      <c r="P63" s="83">
        <v>0</v>
      </c>
      <c r="Q63" s="82">
        <v>0</v>
      </c>
      <c r="R63" s="82">
        <v>0</v>
      </c>
      <c r="S63" s="82">
        <v>0.2</v>
      </c>
      <c r="T63" s="83">
        <v>0.3</v>
      </c>
      <c r="U63" s="82">
        <v>0.2</v>
      </c>
      <c r="V63" s="82">
        <v>0.1</v>
      </c>
      <c r="W63" s="82">
        <v>0.9</v>
      </c>
    </row>
    <row r="64" spans="1:23" ht="23.5" thickBot="1" x14ac:dyDescent="0.4">
      <c r="A64" s="88">
        <v>61</v>
      </c>
      <c r="B64" s="89" t="s">
        <v>267</v>
      </c>
      <c r="C64" s="82">
        <v>54</v>
      </c>
      <c r="D64" s="83">
        <v>0.9</v>
      </c>
      <c r="E64" s="82">
        <v>0.4</v>
      </c>
      <c r="F64" s="82">
        <v>0.4</v>
      </c>
      <c r="G64" s="82">
        <v>2</v>
      </c>
      <c r="H64" s="83">
        <v>1.3</v>
      </c>
      <c r="I64" s="82">
        <v>0.5</v>
      </c>
      <c r="J64" s="82">
        <v>0.6</v>
      </c>
      <c r="K64" s="82">
        <v>2.6</v>
      </c>
      <c r="L64" s="83">
        <v>1.1000000000000001</v>
      </c>
      <c r="M64" s="82">
        <v>0.5</v>
      </c>
      <c r="N64" s="82">
        <v>0.4</v>
      </c>
      <c r="O64" s="82">
        <v>2.8</v>
      </c>
      <c r="P64" s="83">
        <v>1.3</v>
      </c>
      <c r="Q64" s="82">
        <v>0.5</v>
      </c>
      <c r="R64" s="82">
        <v>0.6</v>
      </c>
      <c r="S64" s="82">
        <v>2.8</v>
      </c>
      <c r="T64" s="83">
        <v>1.7</v>
      </c>
      <c r="U64" s="82">
        <v>0.8</v>
      </c>
      <c r="V64" s="82">
        <v>0.7</v>
      </c>
      <c r="W64" s="82">
        <v>4.0999999999999996</v>
      </c>
    </row>
    <row r="65" spans="1:23" ht="23.5" thickBot="1" x14ac:dyDescent="0.4">
      <c r="A65" s="88">
        <v>62</v>
      </c>
      <c r="B65" s="89" t="s">
        <v>268</v>
      </c>
      <c r="C65" s="82">
        <v>17</v>
      </c>
      <c r="D65" s="83">
        <v>0.3</v>
      </c>
      <c r="E65" s="82">
        <v>0.2</v>
      </c>
      <c r="F65" s="82">
        <v>0.1</v>
      </c>
      <c r="G65" s="82">
        <v>1.1000000000000001</v>
      </c>
      <c r="H65" s="83">
        <v>0.4</v>
      </c>
      <c r="I65" s="82">
        <v>0.2</v>
      </c>
      <c r="J65" s="82">
        <v>0.1</v>
      </c>
      <c r="K65" s="82">
        <v>1.1000000000000001</v>
      </c>
      <c r="L65" s="83">
        <v>0.3</v>
      </c>
      <c r="M65" s="82">
        <v>0.2</v>
      </c>
      <c r="N65" s="82">
        <v>0.1</v>
      </c>
      <c r="O65" s="82">
        <v>1.2</v>
      </c>
      <c r="P65" s="83">
        <v>0.2</v>
      </c>
      <c r="Q65" s="82">
        <v>0.2</v>
      </c>
      <c r="R65" s="82">
        <v>0</v>
      </c>
      <c r="S65" s="82">
        <v>1.1000000000000001</v>
      </c>
      <c r="T65" s="83">
        <v>0.3</v>
      </c>
      <c r="U65" s="82">
        <v>0.2</v>
      </c>
      <c r="V65" s="82">
        <v>0.1</v>
      </c>
      <c r="W65" s="82">
        <v>1</v>
      </c>
    </row>
    <row r="66" spans="1:23" ht="23.5" thickBot="1" x14ac:dyDescent="0.4">
      <c r="A66" s="88">
        <v>63</v>
      </c>
      <c r="B66" s="89" t="s">
        <v>269</v>
      </c>
      <c r="C66" s="82">
        <v>11</v>
      </c>
      <c r="D66" s="83">
        <v>0.4</v>
      </c>
      <c r="E66" s="82">
        <v>0.2</v>
      </c>
      <c r="F66" s="82">
        <v>0.1</v>
      </c>
      <c r="G66" s="82">
        <v>0.9</v>
      </c>
      <c r="H66" s="83">
        <v>0.4</v>
      </c>
      <c r="I66" s="82">
        <v>0.3</v>
      </c>
      <c r="J66" s="82">
        <v>0.1</v>
      </c>
      <c r="K66" s="82">
        <v>1.5</v>
      </c>
      <c r="L66" s="83">
        <v>0.2</v>
      </c>
      <c r="M66" s="82">
        <v>0.1</v>
      </c>
      <c r="N66" s="82">
        <v>0.1</v>
      </c>
      <c r="O66" s="82">
        <v>0.6</v>
      </c>
      <c r="P66" s="83">
        <v>0</v>
      </c>
      <c r="Q66" s="82">
        <v>0</v>
      </c>
      <c r="R66" s="50">
        <v>0</v>
      </c>
      <c r="S66" s="50">
        <v>0</v>
      </c>
      <c r="T66" s="83">
        <v>0</v>
      </c>
      <c r="U66" s="82">
        <v>0</v>
      </c>
      <c r="V66" s="82">
        <v>0</v>
      </c>
      <c r="W66" s="82">
        <v>0.2</v>
      </c>
    </row>
    <row r="67" spans="1:23" ht="23.5" thickBot="1" x14ac:dyDescent="0.4">
      <c r="A67" s="88">
        <v>64</v>
      </c>
      <c r="B67" s="89" t="s">
        <v>270</v>
      </c>
      <c r="C67" s="82">
        <v>25</v>
      </c>
      <c r="D67" s="83">
        <v>0.6</v>
      </c>
      <c r="E67" s="82">
        <v>0.2</v>
      </c>
      <c r="F67" s="82">
        <v>0.3</v>
      </c>
      <c r="G67" s="82">
        <v>1.3</v>
      </c>
      <c r="H67" s="83">
        <v>0.9</v>
      </c>
      <c r="I67" s="82">
        <v>0.6</v>
      </c>
      <c r="J67" s="82">
        <v>0.3</v>
      </c>
      <c r="K67" s="82">
        <v>3</v>
      </c>
      <c r="L67" s="83">
        <v>0.5</v>
      </c>
      <c r="M67" s="82">
        <v>0.2</v>
      </c>
      <c r="N67" s="82">
        <v>0.2</v>
      </c>
      <c r="O67" s="82">
        <v>1.3</v>
      </c>
      <c r="P67" s="83">
        <v>0.1</v>
      </c>
      <c r="Q67" s="82">
        <v>0.1</v>
      </c>
      <c r="R67" s="82">
        <v>0</v>
      </c>
      <c r="S67" s="82">
        <v>0.3</v>
      </c>
      <c r="T67" s="83">
        <v>0.2</v>
      </c>
      <c r="U67" s="82">
        <v>0.1</v>
      </c>
      <c r="V67" s="82">
        <v>0.1</v>
      </c>
      <c r="W67" s="82">
        <v>0.8</v>
      </c>
    </row>
    <row r="68" spans="1:23" ht="15" thickBot="1" x14ac:dyDescent="0.4">
      <c r="A68" s="88">
        <v>65</v>
      </c>
      <c r="B68" s="89" t="s">
        <v>409</v>
      </c>
      <c r="C68" s="82">
        <v>12</v>
      </c>
      <c r="D68" s="83">
        <v>0</v>
      </c>
      <c r="E68" s="82">
        <v>0</v>
      </c>
      <c r="F68" s="82">
        <v>0</v>
      </c>
      <c r="G68" s="82">
        <v>0.2</v>
      </c>
      <c r="H68" s="83">
        <v>0.7</v>
      </c>
      <c r="I68" s="82">
        <v>0.5</v>
      </c>
      <c r="J68" s="82">
        <v>0.2</v>
      </c>
      <c r="K68" s="82">
        <v>2.7</v>
      </c>
      <c r="L68" s="83">
        <v>0.8</v>
      </c>
      <c r="M68" s="82">
        <v>0.4</v>
      </c>
      <c r="N68" s="82">
        <v>0.3</v>
      </c>
      <c r="O68" s="82">
        <v>1.9</v>
      </c>
      <c r="P68" s="83">
        <v>0</v>
      </c>
      <c r="Q68" s="82">
        <v>0</v>
      </c>
      <c r="R68" s="82">
        <v>0</v>
      </c>
      <c r="S68" s="82">
        <v>0.3</v>
      </c>
      <c r="T68" s="83">
        <v>0.3</v>
      </c>
      <c r="U68" s="82">
        <v>0.2</v>
      </c>
      <c r="V68" s="82">
        <v>0.1</v>
      </c>
      <c r="W68" s="82">
        <v>1</v>
      </c>
    </row>
    <row r="69" spans="1:23" ht="15" thickBot="1" x14ac:dyDescent="0.4">
      <c r="A69" s="88">
        <v>66</v>
      </c>
      <c r="B69" s="89" t="s">
        <v>272</v>
      </c>
      <c r="C69" s="82">
        <v>3</v>
      </c>
      <c r="D69" s="83">
        <v>0.1</v>
      </c>
      <c r="E69" s="82">
        <v>0.1</v>
      </c>
      <c r="F69" s="82">
        <v>0</v>
      </c>
      <c r="G69" s="82">
        <v>0.4</v>
      </c>
      <c r="H69" s="83">
        <v>0</v>
      </c>
      <c r="I69" s="82">
        <v>0</v>
      </c>
      <c r="J69" s="50">
        <v>0</v>
      </c>
      <c r="K69" s="50">
        <v>0</v>
      </c>
      <c r="L69" s="74">
        <v>0</v>
      </c>
      <c r="M69" s="50">
        <v>0</v>
      </c>
      <c r="N69" s="50">
        <v>0</v>
      </c>
      <c r="O69" s="50">
        <v>0</v>
      </c>
      <c r="P69" s="83">
        <v>0</v>
      </c>
      <c r="Q69" s="82">
        <v>0</v>
      </c>
      <c r="R69" s="82">
        <v>0</v>
      </c>
      <c r="S69" s="82">
        <v>0.3</v>
      </c>
      <c r="T69" s="83">
        <v>0</v>
      </c>
      <c r="U69" s="82">
        <v>0</v>
      </c>
      <c r="V69" s="82">
        <v>0</v>
      </c>
      <c r="W69" s="82">
        <v>0.4</v>
      </c>
    </row>
    <row r="70" spans="1:23" ht="15" thickBot="1" x14ac:dyDescent="0.4">
      <c r="A70" s="88">
        <v>67</v>
      </c>
      <c r="B70" s="89" t="s">
        <v>273</v>
      </c>
      <c r="C70" s="82">
        <v>3</v>
      </c>
      <c r="D70" s="83">
        <v>0</v>
      </c>
      <c r="E70" s="82">
        <v>0</v>
      </c>
      <c r="F70" s="50">
        <v>0</v>
      </c>
      <c r="G70" s="50">
        <v>0</v>
      </c>
      <c r="H70" s="83">
        <v>0</v>
      </c>
      <c r="I70" s="82">
        <v>0</v>
      </c>
      <c r="J70" s="50">
        <v>0</v>
      </c>
      <c r="K70" s="50">
        <v>0</v>
      </c>
      <c r="L70" s="83">
        <v>0</v>
      </c>
      <c r="M70" s="82">
        <v>0</v>
      </c>
      <c r="N70" s="82">
        <v>0</v>
      </c>
      <c r="O70" s="82">
        <v>0.3</v>
      </c>
      <c r="P70" s="83">
        <v>0</v>
      </c>
      <c r="Q70" s="82">
        <v>0</v>
      </c>
      <c r="R70" s="82">
        <v>0</v>
      </c>
      <c r="S70" s="82">
        <v>0.3</v>
      </c>
      <c r="T70" s="83">
        <v>0.3</v>
      </c>
      <c r="U70" s="82">
        <v>0.3</v>
      </c>
      <c r="V70" s="82">
        <v>0</v>
      </c>
      <c r="W70" s="82">
        <v>1.8</v>
      </c>
    </row>
    <row r="71" spans="1:23" ht="23.5" thickBot="1" x14ac:dyDescent="0.4">
      <c r="A71" s="88">
        <v>68</v>
      </c>
      <c r="B71" s="89" t="s">
        <v>274</v>
      </c>
      <c r="C71" s="82">
        <v>8</v>
      </c>
      <c r="D71" s="83">
        <v>0</v>
      </c>
      <c r="E71" s="82">
        <v>0</v>
      </c>
      <c r="F71" s="50">
        <v>0</v>
      </c>
      <c r="G71" s="50">
        <v>0</v>
      </c>
      <c r="H71" s="83">
        <v>0.2</v>
      </c>
      <c r="I71" s="82">
        <v>0.2</v>
      </c>
      <c r="J71" s="82">
        <v>0.1</v>
      </c>
      <c r="K71" s="82">
        <v>0.8</v>
      </c>
      <c r="L71" s="83">
        <v>0</v>
      </c>
      <c r="M71" s="82">
        <v>0</v>
      </c>
      <c r="N71" s="50">
        <v>0</v>
      </c>
      <c r="O71" s="50">
        <v>0</v>
      </c>
      <c r="P71" s="83">
        <v>0.1</v>
      </c>
      <c r="Q71" s="82">
        <v>0</v>
      </c>
      <c r="R71" s="82">
        <v>0</v>
      </c>
      <c r="S71" s="82">
        <v>0.2</v>
      </c>
      <c r="T71" s="83">
        <v>0.4</v>
      </c>
      <c r="U71" s="82">
        <v>0.3</v>
      </c>
      <c r="V71" s="82">
        <v>0.1</v>
      </c>
      <c r="W71" s="82">
        <v>1.7</v>
      </c>
    </row>
    <row r="72" spans="1:23" ht="23.5" thickBot="1" x14ac:dyDescent="0.4">
      <c r="A72" s="88">
        <v>69</v>
      </c>
      <c r="B72" s="89" t="s">
        <v>275</v>
      </c>
      <c r="C72" s="82">
        <v>12</v>
      </c>
      <c r="D72" s="83">
        <v>0.2</v>
      </c>
      <c r="E72" s="82">
        <v>0.1</v>
      </c>
      <c r="F72" s="82">
        <v>0</v>
      </c>
      <c r="G72" s="82">
        <v>0.8</v>
      </c>
      <c r="H72" s="83">
        <v>0</v>
      </c>
      <c r="I72" s="82">
        <v>0</v>
      </c>
      <c r="J72" s="50">
        <v>0</v>
      </c>
      <c r="K72" s="50">
        <v>0</v>
      </c>
      <c r="L72" s="83">
        <v>0</v>
      </c>
      <c r="M72" s="82">
        <v>0</v>
      </c>
      <c r="N72" s="50">
        <v>0</v>
      </c>
      <c r="O72" s="50">
        <v>0</v>
      </c>
      <c r="P72" s="83">
        <v>0.3</v>
      </c>
      <c r="Q72" s="82">
        <v>0.1</v>
      </c>
      <c r="R72" s="82">
        <v>0.1</v>
      </c>
      <c r="S72" s="82">
        <v>0.7</v>
      </c>
      <c r="T72" s="83">
        <v>0.2</v>
      </c>
      <c r="U72" s="82">
        <v>0.1</v>
      </c>
      <c r="V72" s="82">
        <v>0.1</v>
      </c>
      <c r="W72" s="82">
        <v>0.6</v>
      </c>
    </row>
    <row r="73" spans="1:23" ht="15" thickBot="1" x14ac:dyDescent="0.4">
      <c r="A73" s="88">
        <v>70</v>
      </c>
      <c r="B73" s="89" t="s">
        <v>276</v>
      </c>
      <c r="C73" s="82">
        <v>9</v>
      </c>
      <c r="D73" s="83">
        <v>0.9</v>
      </c>
      <c r="E73" s="82">
        <v>0.8</v>
      </c>
      <c r="F73" s="82">
        <v>0.2</v>
      </c>
      <c r="G73" s="82">
        <v>4.8</v>
      </c>
      <c r="H73" s="83">
        <v>0</v>
      </c>
      <c r="I73" s="82">
        <v>0</v>
      </c>
      <c r="J73" s="50">
        <v>0</v>
      </c>
      <c r="K73" s="50">
        <v>0</v>
      </c>
      <c r="L73" s="83">
        <v>0.1</v>
      </c>
      <c r="M73" s="82">
        <v>0.1</v>
      </c>
      <c r="N73" s="82">
        <v>0</v>
      </c>
      <c r="O73" s="82">
        <v>0.5</v>
      </c>
      <c r="P73" s="83">
        <v>0.3</v>
      </c>
      <c r="Q73" s="82">
        <v>0.3</v>
      </c>
      <c r="R73" s="82">
        <v>0.1</v>
      </c>
      <c r="S73" s="82">
        <v>1.8</v>
      </c>
      <c r="T73" s="83">
        <v>0.5</v>
      </c>
      <c r="U73" s="82">
        <v>0.3</v>
      </c>
      <c r="V73" s="82">
        <v>0.1</v>
      </c>
      <c r="W73" s="82">
        <v>1.7</v>
      </c>
    </row>
    <row r="74" spans="1:23" ht="15" thickBot="1" x14ac:dyDescent="0.4">
      <c r="A74" s="88">
        <v>71</v>
      </c>
      <c r="B74" s="89" t="s">
        <v>277</v>
      </c>
      <c r="C74" s="82">
        <v>8</v>
      </c>
      <c r="D74" s="83">
        <v>0.1</v>
      </c>
      <c r="E74" s="82">
        <v>0.1</v>
      </c>
      <c r="F74" s="82">
        <v>0</v>
      </c>
      <c r="G74" s="82">
        <v>0.8</v>
      </c>
      <c r="H74" s="83">
        <v>0.1</v>
      </c>
      <c r="I74" s="82">
        <v>0.1</v>
      </c>
      <c r="J74" s="82">
        <v>0</v>
      </c>
      <c r="K74" s="82">
        <v>0.6</v>
      </c>
      <c r="L74" s="83">
        <v>0.1</v>
      </c>
      <c r="M74" s="82">
        <v>0.1</v>
      </c>
      <c r="N74" s="82">
        <v>0</v>
      </c>
      <c r="O74" s="82">
        <v>0.5</v>
      </c>
      <c r="P74" s="83">
        <v>0.1</v>
      </c>
      <c r="Q74" s="82">
        <v>0</v>
      </c>
      <c r="R74" s="82">
        <v>0</v>
      </c>
      <c r="S74" s="82">
        <v>0.2</v>
      </c>
      <c r="T74" s="83">
        <v>0.1</v>
      </c>
      <c r="U74" s="82">
        <v>0.1</v>
      </c>
      <c r="V74" s="82">
        <v>0</v>
      </c>
      <c r="W74" s="82">
        <v>0.4</v>
      </c>
    </row>
    <row r="75" spans="1:23" ht="15" thickBot="1" x14ac:dyDescent="0.4">
      <c r="A75" s="88">
        <v>72</v>
      </c>
      <c r="B75" s="89" t="s">
        <v>278</v>
      </c>
      <c r="C75" s="82">
        <v>226</v>
      </c>
      <c r="D75" s="83">
        <v>3.1</v>
      </c>
      <c r="E75" s="82">
        <v>0.7</v>
      </c>
      <c r="F75" s="82">
        <v>2.1</v>
      </c>
      <c r="G75" s="82">
        <v>4.7</v>
      </c>
      <c r="H75" s="83">
        <v>4.0999999999999996</v>
      </c>
      <c r="I75" s="82">
        <v>0.8</v>
      </c>
      <c r="J75" s="82">
        <v>2.7</v>
      </c>
      <c r="K75" s="82">
        <v>6.1</v>
      </c>
      <c r="L75" s="83">
        <v>3.4</v>
      </c>
      <c r="M75" s="82">
        <v>0.7</v>
      </c>
      <c r="N75" s="82">
        <v>2.2000000000000002</v>
      </c>
      <c r="O75" s="82">
        <v>5.0999999999999996</v>
      </c>
      <c r="P75" s="83">
        <v>3.9</v>
      </c>
      <c r="Q75" s="82">
        <v>0.7</v>
      </c>
      <c r="R75" s="82">
        <v>2.8</v>
      </c>
      <c r="S75" s="82">
        <v>5.6</v>
      </c>
      <c r="T75" s="83">
        <v>5</v>
      </c>
      <c r="U75" s="82">
        <v>0.8</v>
      </c>
      <c r="V75" s="82">
        <v>3.5</v>
      </c>
      <c r="W75" s="82">
        <v>6.9</v>
      </c>
    </row>
    <row r="76" spans="1:23" ht="15" thickBot="1" x14ac:dyDescent="0.4">
      <c r="A76" s="88">
        <v>73</v>
      </c>
      <c r="B76" s="89" t="s">
        <v>279</v>
      </c>
      <c r="C76" s="82">
        <v>53</v>
      </c>
      <c r="D76" s="83">
        <v>0.8</v>
      </c>
      <c r="E76" s="82">
        <v>0.3</v>
      </c>
      <c r="F76" s="82">
        <v>0.4</v>
      </c>
      <c r="G76" s="82">
        <v>1.6</v>
      </c>
      <c r="H76" s="83">
        <v>1.3</v>
      </c>
      <c r="I76" s="82">
        <v>0.5</v>
      </c>
      <c r="J76" s="82">
        <v>0.6</v>
      </c>
      <c r="K76" s="82">
        <v>2.5</v>
      </c>
      <c r="L76" s="83">
        <v>1.2</v>
      </c>
      <c r="M76" s="82">
        <v>0.4</v>
      </c>
      <c r="N76" s="82">
        <v>0.6</v>
      </c>
      <c r="O76" s="82">
        <v>2.4</v>
      </c>
      <c r="P76" s="83">
        <v>0.7</v>
      </c>
      <c r="Q76" s="82">
        <v>0.3</v>
      </c>
      <c r="R76" s="82">
        <v>0.3</v>
      </c>
      <c r="S76" s="82">
        <v>1.8</v>
      </c>
      <c r="T76" s="83">
        <v>0.8</v>
      </c>
      <c r="U76" s="82">
        <v>0.3</v>
      </c>
      <c r="V76" s="82">
        <v>0.4</v>
      </c>
      <c r="W76" s="82">
        <v>1.6</v>
      </c>
    </row>
    <row r="77" spans="1:23" ht="15" thickBot="1" x14ac:dyDescent="0.4">
      <c r="A77" s="88">
        <v>74</v>
      </c>
      <c r="B77" s="89" t="s">
        <v>280</v>
      </c>
      <c r="C77" s="82">
        <v>1</v>
      </c>
      <c r="D77" s="83">
        <v>0</v>
      </c>
      <c r="E77" s="82">
        <v>0</v>
      </c>
      <c r="F77" s="50">
        <v>0</v>
      </c>
      <c r="G77" s="50">
        <v>0</v>
      </c>
      <c r="H77" s="83">
        <v>0</v>
      </c>
      <c r="I77" s="82">
        <v>0</v>
      </c>
      <c r="J77" s="50">
        <v>0</v>
      </c>
      <c r="K77" s="50">
        <v>0</v>
      </c>
      <c r="L77" s="83">
        <v>0</v>
      </c>
      <c r="M77" s="82">
        <v>0</v>
      </c>
      <c r="N77" s="50">
        <v>0</v>
      </c>
      <c r="O77" s="50">
        <v>0</v>
      </c>
      <c r="P77" s="83">
        <v>0</v>
      </c>
      <c r="Q77" s="82">
        <v>0</v>
      </c>
      <c r="R77" s="82">
        <v>0</v>
      </c>
      <c r="S77" s="82">
        <v>0.3</v>
      </c>
      <c r="T77" s="83">
        <v>0</v>
      </c>
      <c r="U77" s="82">
        <v>0</v>
      </c>
      <c r="V77" s="82">
        <v>0</v>
      </c>
      <c r="W77" s="82">
        <v>0</v>
      </c>
    </row>
    <row r="78" spans="1:23" ht="15" thickBot="1" x14ac:dyDescent="0.4">
      <c r="A78" s="88">
        <v>75</v>
      </c>
      <c r="B78" s="89" t="s">
        <v>281</v>
      </c>
      <c r="C78" s="82">
        <v>4</v>
      </c>
      <c r="D78" s="83">
        <v>0</v>
      </c>
      <c r="E78" s="82">
        <v>0</v>
      </c>
      <c r="F78" s="50">
        <v>0</v>
      </c>
      <c r="G78" s="50">
        <v>0</v>
      </c>
      <c r="H78" s="83">
        <v>0.2</v>
      </c>
      <c r="I78" s="82">
        <v>0.2</v>
      </c>
      <c r="J78" s="82">
        <v>0.1</v>
      </c>
      <c r="K78" s="82">
        <v>0.9</v>
      </c>
      <c r="L78" s="83">
        <v>0</v>
      </c>
      <c r="M78" s="82">
        <v>0</v>
      </c>
      <c r="N78" s="50">
        <v>0</v>
      </c>
      <c r="O78" s="50">
        <v>0</v>
      </c>
      <c r="P78" s="83">
        <v>0.1</v>
      </c>
      <c r="Q78" s="82">
        <v>0.1</v>
      </c>
      <c r="R78" s="82">
        <v>0</v>
      </c>
      <c r="S78" s="82">
        <v>0.4</v>
      </c>
      <c r="T78" s="83">
        <v>0.2</v>
      </c>
      <c r="U78" s="82">
        <v>0.2</v>
      </c>
      <c r="V78" s="82">
        <v>0</v>
      </c>
      <c r="W78" s="82">
        <v>1.1000000000000001</v>
      </c>
    </row>
    <row r="79" spans="1:23" ht="15" thickBot="1" x14ac:dyDescent="0.4">
      <c r="A79" s="88">
        <v>76</v>
      </c>
      <c r="B79" s="89" t="s">
        <v>282</v>
      </c>
      <c r="C79" s="82">
        <v>53</v>
      </c>
      <c r="D79" s="83">
        <v>0.4</v>
      </c>
      <c r="E79" s="82">
        <v>0.3</v>
      </c>
      <c r="F79" s="82">
        <v>0.1</v>
      </c>
      <c r="G79" s="82">
        <v>1.6</v>
      </c>
      <c r="H79" s="83">
        <v>2.7</v>
      </c>
      <c r="I79" s="82">
        <v>0.9</v>
      </c>
      <c r="J79" s="82">
        <v>1.4</v>
      </c>
      <c r="K79" s="82">
        <v>5</v>
      </c>
      <c r="L79" s="83">
        <v>1.2</v>
      </c>
      <c r="M79" s="82">
        <v>0.4</v>
      </c>
      <c r="N79" s="82">
        <v>0.6</v>
      </c>
      <c r="O79" s="82">
        <v>2.4</v>
      </c>
      <c r="P79" s="83">
        <v>1.7</v>
      </c>
      <c r="Q79" s="82">
        <v>0.5</v>
      </c>
      <c r="R79" s="82">
        <v>0.9</v>
      </c>
      <c r="S79" s="82">
        <v>3.2</v>
      </c>
      <c r="T79" s="83">
        <v>1.6</v>
      </c>
      <c r="U79" s="82">
        <v>0.8</v>
      </c>
      <c r="V79" s="82">
        <v>0.6</v>
      </c>
      <c r="W79" s="82">
        <v>4.3</v>
      </c>
    </row>
    <row r="80" spans="1:23" ht="15" thickBot="1" x14ac:dyDescent="0.4">
      <c r="A80" s="88">
        <v>77</v>
      </c>
      <c r="B80" s="89" t="s">
        <v>283</v>
      </c>
      <c r="C80" s="82">
        <v>330</v>
      </c>
      <c r="D80" s="83">
        <v>6</v>
      </c>
      <c r="E80" s="82">
        <v>1</v>
      </c>
      <c r="F80" s="82">
        <v>4.3</v>
      </c>
      <c r="G80" s="82">
        <v>8.1999999999999993</v>
      </c>
      <c r="H80" s="83">
        <v>9.3000000000000007</v>
      </c>
      <c r="I80" s="82">
        <v>1.3</v>
      </c>
      <c r="J80" s="82">
        <v>7</v>
      </c>
      <c r="K80" s="82">
        <v>12.2</v>
      </c>
      <c r="L80" s="83">
        <v>7.5</v>
      </c>
      <c r="M80" s="82">
        <v>1.2</v>
      </c>
      <c r="N80" s="82">
        <v>5.5</v>
      </c>
      <c r="O80" s="82">
        <v>10.1</v>
      </c>
      <c r="P80" s="83">
        <v>4.0999999999999996</v>
      </c>
      <c r="Q80" s="82">
        <v>1.1000000000000001</v>
      </c>
      <c r="R80" s="82">
        <v>2.4</v>
      </c>
      <c r="S80" s="82">
        <v>7</v>
      </c>
      <c r="T80" s="83">
        <v>6.4</v>
      </c>
      <c r="U80" s="82">
        <v>1.1000000000000001</v>
      </c>
      <c r="V80" s="82">
        <v>4.5999999999999996</v>
      </c>
      <c r="W80" s="82">
        <v>8.8000000000000007</v>
      </c>
    </row>
    <row r="81" spans="1:23" ht="15" thickBot="1" x14ac:dyDescent="0.4">
      <c r="A81" s="88">
        <v>78</v>
      </c>
      <c r="B81" s="89" t="s">
        <v>284</v>
      </c>
      <c r="C81" s="82">
        <v>121</v>
      </c>
      <c r="D81" s="83">
        <v>2</v>
      </c>
      <c r="E81" s="82">
        <v>0.5</v>
      </c>
      <c r="F81" s="82">
        <v>1.1000000000000001</v>
      </c>
      <c r="G81" s="82">
        <v>3.4</v>
      </c>
      <c r="H81" s="83">
        <v>1.5</v>
      </c>
      <c r="I81" s="82">
        <v>0.5</v>
      </c>
      <c r="J81" s="82">
        <v>0.7</v>
      </c>
      <c r="K81" s="82">
        <v>3</v>
      </c>
      <c r="L81" s="83">
        <v>1.6</v>
      </c>
      <c r="M81" s="82">
        <v>0.4</v>
      </c>
      <c r="N81" s="82">
        <v>1</v>
      </c>
      <c r="O81" s="82">
        <v>2.7</v>
      </c>
      <c r="P81" s="83">
        <v>3</v>
      </c>
      <c r="Q81" s="82">
        <v>0.6</v>
      </c>
      <c r="R81" s="82">
        <v>2</v>
      </c>
      <c r="S81" s="82">
        <v>4.4000000000000004</v>
      </c>
      <c r="T81" s="83">
        <v>1.7</v>
      </c>
      <c r="U81" s="82">
        <v>0.4</v>
      </c>
      <c r="V81" s="82">
        <v>1</v>
      </c>
      <c r="W81" s="82">
        <v>2.7</v>
      </c>
    </row>
    <row r="82" spans="1:23" ht="15" thickBot="1" x14ac:dyDescent="0.4">
      <c r="A82" s="88">
        <v>79</v>
      </c>
      <c r="B82" s="89" t="s">
        <v>193</v>
      </c>
      <c r="C82" s="82">
        <v>896</v>
      </c>
      <c r="D82" s="83">
        <v>13.9</v>
      </c>
      <c r="E82" s="82">
        <v>1.3</v>
      </c>
      <c r="F82" s="82">
        <v>11.5</v>
      </c>
      <c r="G82" s="82">
        <v>16.8</v>
      </c>
      <c r="H82" s="83">
        <v>12.3</v>
      </c>
      <c r="I82" s="82">
        <v>1.2</v>
      </c>
      <c r="J82" s="82">
        <v>10</v>
      </c>
      <c r="K82" s="82">
        <v>14.9</v>
      </c>
      <c r="L82" s="83">
        <v>13.2</v>
      </c>
      <c r="M82" s="82">
        <v>1.3</v>
      </c>
      <c r="N82" s="82">
        <v>10.8</v>
      </c>
      <c r="O82" s="82">
        <v>15.9</v>
      </c>
      <c r="P82" s="83">
        <v>22.2</v>
      </c>
      <c r="Q82" s="82">
        <v>2.1</v>
      </c>
      <c r="R82" s="82">
        <v>18.3</v>
      </c>
      <c r="S82" s="82">
        <v>26.7</v>
      </c>
      <c r="T82" s="83">
        <v>17.600000000000001</v>
      </c>
      <c r="U82" s="82">
        <v>1.5</v>
      </c>
      <c r="V82" s="82">
        <v>14.9</v>
      </c>
      <c r="W82" s="82">
        <v>20.8</v>
      </c>
    </row>
    <row r="83" spans="1:23" ht="15" thickBot="1" x14ac:dyDescent="0.4">
      <c r="A83" s="88">
        <v>80</v>
      </c>
      <c r="B83" s="89" t="s">
        <v>285</v>
      </c>
      <c r="C83" s="82">
        <v>45</v>
      </c>
      <c r="D83" s="83">
        <v>1.5</v>
      </c>
      <c r="E83" s="82">
        <v>0.5</v>
      </c>
      <c r="F83" s="82">
        <v>0.8</v>
      </c>
      <c r="G83" s="82">
        <v>2.9</v>
      </c>
      <c r="H83" s="83">
        <v>0.5</v>
      </c>
      <c r="I83" s="82">
        <v>0.2</v>
      </c>
      <c r="J83" s="82">
        <v>0.2</v>
      </c>
      <c r="K83" s="82">
        <v>1.3</v>
      </c>
      <c r="L83" s="83">
        <v>0.7</v>
      </c>
      <c r="M83" s="82">
        <v>0.3</v>
      </c>
      <c r="N83" s="82">
        <v>0.3</v>
      </c>
      <c r="O83" s="82">
        <v>1.8</v>
      </c>
      <c r="P83" s="83">
        <v>0.2</v>
      </c>
      <c r="Q83" s="82">
        <v>0.1</v>
      </c>
      <c r="R83" s="82">
        <v>0.1</v>
      </c>
      <c r="S83" s="82">
        <v>0.6</v>
      </c>
      <c r="T83" s="83">
        <v>1.2</v>
      </c>
      <c r="U83" s="82">
        <v>0.4</v>
      </c>
      <c r="V83" s="82">
        <v>0.6</v>
      </c>
      <c r="W83" s="82">
        <v>2.2999999999999998</v>
      </c>
    </row>
    <row r="84" spans="1:23" ht="15" thickBot="1" x14ac:dyDescent="0.4">
      <c r="A84" s="88">
        <v>81</v>
      </c>
      <c r="B84" s="89" t="s">
        <v>286</v>
      </c>
      <c r="C84" s="50">
        <v>0</v>
      </c>
      <c r="D84" s="74">
        <v>0</v>
      </c>
      <c r="E84" s="50">
        <v>0</v>
      </c>
      <c r="F84" s="50">
        <v>0</v>
      </c>
      <c r="G84" s="50">
        <v>0</v>
      </c>
      <c r="H84" s="74">
        <v>0</v>
      </c>
      <c r="I84" s="50">
        <v>0</v>
      </c>
      <c r="J84" s="50">
        <v>0</v>
      </c>
      <c r="K84" s="50">
        <v>0</v>
      </c>
      <c r="L84" s="74">
        <v>0</v>
      </c>
      <c r="M84" s="50">
        <v>0</v>
      </c>
      <c r="N84" s="50">
        <v>0</v>
      </c>
      <c r="O84" s="50">
        <v>0</v>
      </c>
      <c r="P84" s="74">
        <v>0</v>
      </c>
      <c r="Q84" s="50">
        <v>0</v>
      </c>
      <c r="R84" s="50">
        <v>0</v>
      </c>
      <c r="S84" s="50">
        <v>0</v>
      </c>
      <c r="T84" s="74">
        <v>0</v>
      </c>
      <c r="U84" s="50">
        <v>0</v>
      </c>
      <c r="V84" s="50">
        <v>0</v>
      </c>
      <c r="W84" s="50">
        <v>0</v>
      </c>
    </row>
    <row r="85" spans="1:23" ht="15" thickBot="1" x14ac:dyDescent="0.4">
      <c r="A85" s="88">
        <v>82</v>
      </c>
      <c r="B85" s="89" t="s">
        <v>287</v>
      </c>
      <c r="C85" s="82">
        <v>17</v>
      </c>
      <c r="D85" s="83">
        <v>0.4</v>
      </c>
      <c r="E85" s="82">
        <v>0.2</v>
      </c>
      <c r="F85" s="82">
        <v>0.1</v>
      </c>
      <c r="G85" s="82">
        <v>1.2</v>
      </c>
      <c r="H85" s="83">
        <v>0.1</v>
      </c>
      <c r="I85" s="82">
        <v>0.1</v>
      </c>
      <c r="J85" s="82">
        <v>0</v>
      </c>
      <c r="K85" s="82">
        <v>0.5</v>
      </c>
      <c r="L85" s="83">
        <v>0.3</v>
      </c>
      <c r="M85" s="82">
        <v>0.2</v>
      </c>
      <c r="N85" s="82">
        <v>0.1</v>
      </c>
      <c r="O85" s="82">
        <v>0.9</v>
      </c>
      <c r="P85" s="83">
        <v>0.1</v>
      </c>
      <c r="Q85" s="82">
        <v>0.1</v>
      </c>
      <c r="R85" s="82">
        <v>0</v>
      </c>
      <c r="S85" s="82">
        <v>0.4</v>
      </c>
      <c r="T85" s="83">
        <v>0.4</v>
      </c>
      <c r="U85" s="82">
        <v>0.2</v>
      </c>
      <c r="V85" s="82">
        <v>0.1</v>
      </c>
      <c r="W85" s="82">
        <v>1.1000000000000001</v>
      </c>
    </row>
    <row r="86" spans="1:23" ht="15" thickBot="1" x14ac:dyDescent="0.4">
      <c r="A86" s="88">
        <v>83</v>
      </c>
      <c r="B86" s="89" t="s">
        <v>288</v>
      </c>
      <c r="C86" s="82">
        <v>26</v>
      </c>
      <c r="D86" s="83">
        <v>0.2</v>
      </c>
      <c r="E86" s="82">
        <v>0.1</v>
      </c>
      <c r="F86" s="82">
        <v>0</v>
      </c>
      <c r="G86" s="82">
        <v>0.5</v>
      </c>
      <c r="H86" s="83">
        <v>0.4</v>
      </c>
      <c r="I86" s="82">
        <v>0.2</v>
      </c>
      <c r="J86" s="82">
        <v>0.1</v>
      </c>
      <c r="K86" s="82">
        <v>1.2</v>
      </c>
      <c r="L86" s="83">
        <v>1</v>
      </c>
      <c r="M86" s="82">
        <v>0.6</v>
      </c>
      <c r="N86" s="82">
        <v>0.3</v>
      </c>
      <c r="O86" s="82">
        <v>3.2</v>
      </c>
      <c r="P86" s="83">
        <v>0.5</v>
      </c>
      <c r="Q86" s="82">
        <v>0.3</v>
      </c>
      <c r="R86" s="82">
        <v>0.1</v>
      </c>
      <c r="S86" s="82">
        <v>1.8</v>
      </c>
      <c r="T86" s="83">
        <v>0.3</v>
      </c>
      <c r="U86" s="82">
        <v>0.2</v>
      </c>
      <c r="V86" s="82">
        <v>0.1</v>
      </c>
      <c r="W86" s="82">
        <v>0.9</v>
      </c>
    </row>
    <row r="87" spans="1:23" ht="15" thickBot="1" x14ac:dyDescent="0.4">
      <c r="A87" s="88">
        <v>84</v>
      </c>
      <c r="B87" s="89" t="s">
        <v>410</v>
      </c>
      <c r="C87" s="82">
        <v>74</v>
      </c>
      <c r="D87" s="83">
        <v>0.9</v>
      </c>
      <c r="E87" s="82">
        <v>0.3</v>
      </c>
      <c r="F87" s="82">
        <v>0.5</v>
      </c>
      <c r="G87" s="82">
        <v>1.7</v>
      </c>
      <c r="H87" s="83">
        <v>1.3</v>
      </c>
      <c r="I87" s="82">
        <v>0.4</v>
      </c>
      <c r="J87" s="82">
        <v>0.7</v>
      </c>
      <c r="K87" s="82">
        <v>2.4</v>
      </c>
      <c r="L87" s="83">
        <v>1.5</v>
      </c>
      <c r="M87" s="82">
        <v>0.6</v>
      </c>
      <c r="N87" s="82">
        <v>0.7</v>
      </c>
      <c r="O87" s="82">
        <v>3.4</v>
      </c>
      <c r="P87" s="83">
        <v>1</v>
      </c>
      <c r="Q87" s="82">
        <v>0.4</v>
      </c>
      <c r="R87" s="82">
        <v>0.4</v>
      </c>
      <c r="S87" s="82">
        <v>2.4</v>
      </c>
      <c r="T87" s="83">
        <v>1.7</v>
      </c>
      <c r="U87" s="82">
        <v>0.8</v>
      </c>
      <c r="V87" s="82">
        <v>0.7</v>
      </c>
      <c r="W87" s="82">
        <v>4.0999999999999996</v>
      </c>
    </row>
    <row r="88" spans="1:23" ht="15" thickBot="1" x14ac:dyDescent="0.4">
      <c r="A88" s="88">
        <v>85</v>
      </c>
      <c r="B88" s="89" t="s">
        <v>290</v>
      </c>
      <c r="C88" s="82">
        <v>14</v>
      </c>
      <c r="D88" s="83">
        <v>0.1</v>
      </c>
      <c r="E88" s="82">
        <v>0.1</v>
      </c>
      <c r="F88" s="82">
        <v>0</v>
      </c>
      <c r="G88" s="82">
        <v>0.5</v>
      </c>
      <c r="H88" s="83">
        <v>0.3</v>
      </c>
      <c r="I88" s="82">
        <v>0.3</v>
      </c>
      <c r="J88" s="82">
        <v>0.1</v>
      </c>
      <c r="K88" s="82">
        <v>1.6</v>
      </c>
      <c r="L88" s="83">
        <v>0.1</v>
      </c>
      <c r="M88" s="82">
        <v>0.1</v>
      </c>
      <c r="N88" s="82">
        <v>0</v>
      </c>
      <c r="O88" s="82">
        <v>0.7</v>
      </c>
      <c r="P88" s="83">
        <v>0.1</v>
      </c>
      <c r="Q88" s="82">
        <v>0.1</v>
      </c>
      <c r="R88" s="82">
        <v>0</v>
      </c>
      <c r="S88" s="82">
        <v>0.4</v>
      </c>
      <c r="T88" s="83">
        <v>0.2</v>
      </c>
      <c r="U88" s="82">
        <v>0.1</v>
      </c>
      <c r="V88" s="82">
        <v>0.1</v>
      </c>
      <c r="W88" s="82">
        <v>0.7</v>
      </c>
    </row>
    <row r="89" spans="1:23" ht="23.5" thickBot="1" x14ac:dyDescent="0.4">
      <c r="A89" s="88">
        <v>86</v>
      </c>
      <c r="B89" s="89" t="s">
        <v>291</v>
      </c>
      <c r="C89" s="82">
        <v>197</v>
      </c>
      <c r="D89" s="83">
        <v>5</v>
      </c>
      <c r="E89" s="82">
        <v>1.2</v>
      </c>
      <c r="F89" s="82">
        <v>3.2</v>
      </c>
      <c r="G89" s="82">
        <v>8</v>
      </c>
      <c r="H89" s="83">
        <v>3.5</v>
      </c>
      <c r="I89" s="82">
        <v>0.7</v>
      </c>
      <c r="J89" s="82">
        <v>2.4</v>
      </c>
      <c r="K89" s="82">
        <v>5.0999999999999996</v>
      </c>
      <c r="L89" s="83">
        <v>3.7</v>
      </c>
      <c r="M89" s="82">
        <v>0.8</v>
      </c>
      <c r="N89" s="82">
        <v>2.4</v>
      </c>
      <c r="O89" s="82">
        <v>5.6</v>
      </c>
      <c r="P89" s="83">
        <v>3.7</v>
      </c>
      <c r="Q89" s="82">
        <v>0.8</v>
      </c>
      <c r="R89" s="82">
        <v>2.2999999999999998</v>
      </c>
      <c r="S89" s="82">
        <v>5.8</v>
      </c>
      <c r="T89" s="83">
        <v>4.9000000000000004</v>
      </c>
      <c r="U89" s="82">
        <v>1</v>
      </c>
      <c r="V89" s="82">
        <v>3.2</v>
      </c>
      <c r="W89" s="82">
        <v>7.2</v>
      </c>
    </row>
    <row r="90" spans="1:23" ht="23.5" thickBot="1" x14ac:dyDescent="0.4">
      <c r="A90" s="88">
        <v>87</v>
      </c>
      <c r="B90" s="89" t="s">
        <v>292</v>
      </c>
      <c r="C90" s="82">
        <v>155</v>
      </c>
      <c r="D90" s="83">
        <v>3.2</v>
      </c>
      <c r="E90" s="82">
        <v>0.7</v>
      </c>
      <c r="F90" s="82">
        <v>2.1</v>
      </c>
      <c r="G90" s="82">
        <v>5</v>
      </c>
      <c r="H90" s="83">
        <v>2.2000000000000002</v>
      </c>
      <c r="I90" s="82">
        <v>0.6</v>
      </c>
      <c r="J90" s="82">
        <v>1.3</v>
      </c>
      <c r="K90" s="82">
        <v>3.8</v>
      </c>
      <c r="L90" s="83">
        <v>2.2999999999999998</v>
      </c>
      <c r="M90" s="82">
        <v>0.7</v>
      </c>
      <c r="N90" s="82">
        <v>1.3</v>
      </c>
      <c r="O90" s="82">
        <v>4.0999999999999996</v>
      </c>
      <c r="P90" s="83">
        <v>3.8</v>
      </c>
      <c r="Q90" s="82">
        <v>0.8</v>
      </c>
      <c r="R90" s="82">
        <v>2.4</v>
      </c>
      <c r="S90" s="82">
        <v>5.8</v>
      </c>
      <c r="T90" s="83">
        <v>2.5</v>
      </c>
      <c r="U90" s="82">
        <v>0.6</v>
      </c>
      <c r="V90" s="82">
        <v>1.6</v>
      </c>
      <c r="W90" s="82">
        <v>3.9</v>
      </c>
    </row>
    <row r="91" spans="1:23" ht="23.5" thickBot="1" x14ac:dyDescent="0.4">
      <c r="A91" s="88">
        <v>88</v>
      </c>
      <c r="B91" s="89" t="s">
        <v>293</v>
      </c>
      <c r="C91" s="82">
        <v>68</v>
      </c>
      <c r="D91" s="83">
        <v>2.2000000000000002</v>
      </c>
      <c r="E91" s="82">
        <v>0.7</v>
      </c>
      <c r="F91" s="82">
        <v>1.2</v>
      </c>
      <c r="G91" s="82">
        <v>4.0999999999999996</v>
      </c>
      <c r="H91" s="83">
        <v>1.5</v>
      </c>
      <c r="I91" s="82">
        <v>0.5</v>
      </c>
      <c r="J91" s="82">
        <v>0.8</v>
      </c>
      <c r="K91" s="82">
        <v>2.9</v>
      </c>
      <c r="L91" s="83">
        <v>1.8</v>
      </c>
      <c r="M91" s="82">
        <v>0.7</v>
      </c>
      <c r="N91" s="82">
        <v>0.9</v>
      </c>
      <c r="O91" s="82">
        <v>3.7</v>
      </c>
      <c r="P91" s="83">
        <v>0.7</v>
      </c>
      <c r="Q91" s="82">
        <v>0.3</v>
      </c>
      <c r="R91" s="82">
        <v>0.3</v>
      </c>
      <c r="S91" s="82">
        <v>1.5</v>
      </c>
      <c r="T91" s="83">
        <v>0.8</v>
      </c>
      <c r="U91" s="82">
        <v>0.3</v>
      </c>
      <c r="V91" s="82">
        <v>0.4</v>
      </c>
      <c r="W91" s="82">
        <v>1.6</v>
      </c>
    </row>
    <row r="92" spans="1:23" ht="23.5" thickBot="1" x14ac:dyDescent="0.4">
      <c r="A92" s="88">
        <v>89</v>
      </c>
      <c r="B92" s="89" t="s">
        <v>294</v>
      </c>
      <c r="C92" s="82">
        <v>31</v>
      </c>
      <c r="D92" s="83">
        <v>1.6</v>
      </c>
      <c r="E92" s="82">
        <v>0.9</v>
      </c>
      <c r="F92" s="82">
        <v>0.6</v>
      </c>
      <c r="G92" s="82">
        <v>4.5999999999999996</v>
      </c>
      <c r="H92" s="83">
        <v>0.9</v>
      </c>
      <c r="I92" s="82">
        <v>0.4</v>
      </c>
      <c r="J92" s="82">
        <v>0.4</v>
      </c>
      <c r="K92" s="82">
        <v>2</v>
      </c>
      <c r="L92" s="83">
        <v>0.4</v>
      </c>
      <c r="M92" s="82">
        <v>0.2</v>
      </c>
      <c r="N92" s="82">
        <v>0.1</v>
      </c>
      <c r="O92" s="82">
        <v>0.9</v>
      </c>
      <c r="P92" s="83">
        <v>0.1</v>
      </c>
      <c r="Q92" s="82">
        <v>0.1</v>
      </c>
      <c r="R92" s="82">
        <v>0</v>
      </c>
      <c r="S92" s="82">
        <v>0.4</v>
      </c>
      <c r="T92" s="83">
        <v>0.6</v>
      </c>
      <c r="U92" s="82">
        <v>0.4</v>
      </c>
      <c r="V92" s="82">
        <v>0.1</v>
      </c>
      <c r="W92" s="82">
        <v>2.2000000000000002</v>
      </c>
    </row>
    <row r="93" spans="1:23" ht="23.5" thickBot="1" x14ac:dyDescent="0.4">
      <c r="A93" s="88">
        <v>90</v>
      </c>
      <c r="B93" s="89" t="s">
        <v>295</v>
      </c>
      <c r="C93" s="82">
        <v>7</v>
      </c>
      <c r="D93" s="83">
        <v>0.6</v>
      </c>
      <c r="E93" s="82">
        <v>0.5</v>
      </c>
      <c r="F93" s="82">
        <v>0.1</v>
      </c>
      <c r="G93" s="82">
        <v>2.6</v>
      </c>
      <c r="H93" s="83">
        <v>0</v>
      </c>
      <c r="I93" s="82">
        <v>0</v>
      </c>
      <c r="J93" s="82">
        <v>0</v>
      </c>
      <c r="K93" s="82">
        <v>0.2</v>
      </c>
      <c r="L93" s="83">
        <v>0.1</v>
      </c>
      <c r="M93" s="82">
        <v>0.1</v>
      </c>
      <c r="N93" s="82">
        <v>0</v>
      </c>
      <c r="O93" s="82">
        <v>0.5</v>
      </c>
      <c r="P93" s="83">
        <v>0</v>
      </c>
      <c r="Q93" s="82">
        <v>0</v>
      </c>
      <c r="R93" s="50">
        <v>0</v>
      </c>
      <c r="S93" s="50">
        <v>0</v>
      </c>
      <c r="T93" s="83">
        <v>0.1</v>
      </c>
      <c r="U93" s="82">
        <v>0.1</v>
      </c>
      <c r="V93" s="82">
        <v>0</v>
      </c>
      <c r="W93" s="82">
        <v>0.5</v>
      </c>
    </row>
    <row r="94" spans="1:23" ht="15" thickBot="1" x14ac:dyDescent="0.4">
      <c r="A94" s="88">
        <v>91</v>
      </c>
      <c r="B94" s="89" t="s">
        <v>296</v>
      </c>
      <c r="C94" s="82">
        <v>326</v>
      </c>
      <c r="D94" s="83">
        <v>5.5</v>
      </c>
      <c r="E94" s="82">
        <v>0.8</v>
      </c>
      <c r="F94" s="82">
        <v>4.0999999999999996</v>
      </c>
      <c r="G94" s="82">
        <v>7.2</v>
      </c>
      <c r="H94" s="83">
        <v>5.5</v>
      </c>
      <c r="I94" s="82">
        <v>0.9</v>
      </c>
      <c r="J94" s="82">
        <v>4</v>
      </c>
      <c r="K94" s="82">
        <v>7.5</v>
      </c>
      <c r="L94" s="83">
        <v>4.9000000000000004</v>
      </c>
      <c r="M94" s="82">
        <v>0.8</v>
      </c>
      <c r="N94" s="82">
        <v>3.6</v>
      </c>
      <c r="O94" s="82">
        <v>6.8</v>
      </c>
      <c r="P94" s="83">
        <v>5.5</v>
      </c>
      <c r="Q94" s="82">
        <v>0.8</v>
      </c>
      <c r="R94" s="82">
        <v>4.0999999999999996</v>
      </c>
      <c r="S94" s="82">
        <v>7.4</v>
      </c>
      <c r="T94" s="83">
        <v>5.5</v>
      </c>
      <c r="U94" s="82">
        <v>0.8</v>
      </c>
      <c r="V94" s="82">
        <v>4.0999999999999996</v>
      </c>
      <c r="W94" s="82">
        <v>7.3</v>
      </c>
    </row>
    <row r="95" spans="1:23" ht="15" thickBot="1" x14ac:dyDescent="0.4">
      <c r="A95" s="88">
        <v>92</v>
      </c>
      <c r="B95" s="89" t="s">
        <v>297</v>
      </c>
      <c r="C95" s="82">
        <v>103</v>
      </c>
      <c r="D95" s="83">
        <v>2.8</v>
      </c>
      <c r="E95" s="82">
        <v>0.6</v>
      </c>
      <c r="F95" s="82">
        <v>1.8</v>
      </c>
      <c r="G95" s="82">
        <v>4.4000000000000004</v>
      </c>
      <c r="H95" s="83">
        <v>2</v>
      </c>
      <c r="I95" s="82">
        <v>0.5</v>
      </c>
      <c r="J95" s="82">
        <v>1.2</v>
      </c>
      <c r="K95" s="82">
        <v>3.3</v>
      </c>
      <c r="L95" s="83">
        <v>1.1000000000000001</v>
      </c>
      <c r="M95" s="82">
        <v>0.5</v>
      </c>
      <c r="N95" s="82">
        <v>0.5</v>
      </c>
      <c r="O95" s="82">
        <v>2.7</v>
      </c>
      <c r="P95" s="83">
        <v>1.4</v>
      </c>
      <c r="Q95" s="82">
        <v>0.3</v>
      </c>
      <c r="R95" s="82">
        <v>0.9</v>
      </c>
      <c r="S95" s="82">
        <v>2.2999999999999998</v>
      </c>
      <c r="T95" s="83">
        <v>1.6</v>
      </c>
      <c r="U95" s="82">
        <v>0.4</v>
      </c>
      <c r="V95" s="82">
        <v>1</v>
      </c>
      <c r="W95" s="82">
        <v>2.8</v>
      </c>
    </row>
    <row r="96" spans="1:23" ht="15" thickBot="1" x14ac:dyDescent="0.4">
      <c r="A96" s="88">
        <v>93</v>
      </c>
      <c r="B96" s="89" t="s">
        <v>298</v>
      </c>
      <c r="C96" s="82">
        <v>51</v>
      </c>
      <c r="D96" s="83">
        <v>0.7</v>
      </c>
      <c r="E96" s="82">
        <v>0.3</v>
      </c>
      <c r="F96" s="82">
        <v>0.3</v>
      </c>
      <c r="G96" s="82">
        <v>1.4</v>
      </c>
      <c r="H96" s="83">
        <v>0.7</v>
      </c>
      <c r="I96" s="82">
        <v>0.3</v>
      </c>
      <c r="J96" s="82">
        <v>0.3</v>
      </c>
      <c r="K96" s="82">
        <v>1.8</v>
      </c>
      <c r="L96" s="83">
        <v>0.6</v>
      </c>
      <c r="M96" s="82">
        <v>0.3</v>
      </c>
      <c r="N96" s="82">
        <v>0.2</v>
      </c>
      <c r="O96" s="82">
        <v>1.4</v>
      </c>
      <c r="P96" s="83">
        <v>0.7</v>
      </c>
      <c r="Q96" s="82">
        <v>0.2</v>
      </c>
      <c r="R96" s="82">
        <v>0.4</v>
      </c>
      <c r="S96" s="82">
        <v>1.1000000000000001</v>
      </c>
      <c r="T96" s="83">
        <v>0.9</v>
      </c>
      <c r="U96" s="82">
        <v>0.3</v>
      </c>
      <c r="V96" s="82">
        <v>0.4</v>
      </c>
      <c r="W96" s="82">
        <v>1.9</v>
      </c>
    </row>
    <row r="97" spans="1:23" ht="15" thickBot="1" x14ac:dyDescent="0.4">
      <c r="A97" s="88">
        <v>94</v>
      </c>
      <c r="B97" s="89" t="s">
        <v>299</v>
      </c>
      <c r="C97" s="82">
        <v>127</v>
      </c>
      <c r="D97" s="83">
        <v>1.5</v>
      </c>
      <c r="E97" s="82">
        <v>0.4</v>
      </c>
      <c r="F97" s="82">
        <v>0.9</v>
      </c>
      <c r="G97" s="82">
        <v>2.4</v>
      </c>
      <c r="H97" s="83">
        <v>1</v>
      </c>
      <c r="I97" s="82">
        <v>0.3</v>
      </c>
      <c r="J97" s="82">
        <v>0.5</v>
      </c>
      <c r="K97" s="82">
        <v>1.9</v>
      </c>
      <c r="L97" s="83">
        <v>2.1</v>
      </c>
      <c r="M97" s="82">
        <v>0.6</v>
      </c>
      <c r="N97" s="82">
        <v>1.2</v>
      </c>
      <c r="O97" s="82">
        <v>3.6</v>
      </c>
      <c r="P97" s="83">
        <v>3.7</v>
      </c>
      <c r="Q97" s="82">
        <v>1</v>
      </c>
      <c r="R97" s="82">
        <v>2.1</v>
      </c>
      <c r="S97" s="82">
        <v>6.4</v>
      </c>
      <c r="T97" s="83">
        <v>3.1</v>
      </c>
      <c r="U97" s="82">
        <v>0.6</v>
      </c>
      <c r="V97" s="82">
        <v>2.1</v>
      </c>
      <c r="W97" s="82">
        <v>4.5999999999999996</v>
      </c>
    </row>
    <row r="98" spans="1:23" ht="15" thickBot="1" x14ac:dyDescent="0.4">
      <c r="A98" s="88">
        <v>95</v>
      </c>
      <c r="B98" s="89" t="s">
        <v>300</v>
      </c>
      <c r="C98" s="82">
        <v>36</v>
      </c>
      <c r="D98" s="83">
        <v>0.3</v>
      </c>
      <c r="E98" s="82">
        <v>0.2</v>
      </c>
      <c r="F98" s="82">
        <v>0.1</v>
      </c>
      <c r="G98" s="82">
        <v>0.9</v>
      </c>
      <c r="H98" s="83">
        <v>0.7</v>
      </c>
      <c r="I98" s="82">
        <v>0.3</v>
      </c>
      <c r="J98" s="82">
        <v>0.3</v>
      </c>
      <c r="K98" s="82">
        <v>1.8</v>
      </c>
      <c r="L98" s="83">
        <v>0.5</v>
      </c>
      <c r="M98" s="82">
        <v>0.2</v>
      </c>
      <c r="N98" s="82">
        <v>0.2</v>
      </c>
      <c r="O98" s="82">
        <v>1.3</v>
      </c>
      <c r="P98" s="83">
        <v>0.6</v>
      </c>
      <c r="Q98" s="82">
        <v>0.3</v>
      </c>
      <c r="R98" s="82">
        <v>0.2</v>
      </c>
      <c r="S98" s="82">
        <v>1.6</v>
      </c>
      <c r="T98" s="83">
        <v>2.1</v>
      </c>
      <c r="U98" s="82">
        <v>0.7</v>
      </c>
      <c r="V98" s="82">
        <v>1.1000000000000001</v>
      </c>
      <c r="W98" s="82">
        <v>3.9</v>
      </c>
    </row>
    <row r="99" spans="1:23" ht="15" thickBot="1" x14ac:dyDescent="0.4">
      <c r="A99" s="88">
        <v>96</v>
      </c>
      <c r="B99" s="89" t="s">
        <v>301</v>
      </c>
      <c r="C99" s="82">
        <v>1</v>
      </c>
      <c r="D99" s="83">
        <v>0</v>
      </c>
      <c r="E99" s="82">
        <v>0</v>
      </c>
      <c r="F99" s="50">
        <v>0</v>
      </c>
      <c r="G99" s="50">
        <v>0</v>
      </c>
      <c r="H99" s="83">
        <v>0.1</v>
      </c>
      <c r="I99" s="82">
        <v>0.1</v>
      </c>
      <c r="J99" s="82">
        <v>0</v>
      </c>
      <c r="K99" s="82">
        <v>1</v>
      </c>
      <c r="L99" s="83">
        <v>0</v>
      </c>
      <c r="M99" s="82">
        <v>0</v>
      </c>
      <c r="N99" s="50">
        <v>0</v>
      </c>
      <c r="O99" s="50">
        <v>0</v>
      </c>
      <c r="P99" s="83">
        <v>0</v>
      </c>
      <c r="Q99" s="82">
        <v>0</v>
      </c>
      <c r="R99" s="50">
        <v>0</v>
      </c>
      <c r="S99" s="50">
        <v>0</v>
      </c>
      <c r="T99" s="83">
        <v>0</v>
      </c>
      <c r="U99" s="82">
        <v>0</v>
      </c>
      <c r="V99" s="50">
        <v>0</v>
      </c>
      <c r="W99" s="50">
        <v>0</v>
      </c>
    </row>
    <row r="100" spans="1:23" ht="15" thickBot="1" x14ac:dyDescent="0.4">
      <c r="A100" s="88">
        <v>97</v>
      </c>
      <c r="B100" s="89" t="s">
        <v>302</v>
      </c>
      <c r="C100" s="82">
        <v>3</v>
      </c>
      <c r="D100" s="83">
        <v>0.1</v>
      </c>
      <c r="E100" s="82">
        <v>0.1</v>
      </c>
      <c r="F100" s="82">
        <v>0</v>
      </c>
      <c r="G100" s="82">
        <v>0.6</v>
      </c>
      <c r="H100" s="83">
        <v>0</v>
      </c>
      <c r="I100" s="82">
        <v>0</v>
      </c>
      <c r="J100" s="50">
        <v>0</v>
      </c>
      <c r="K100" s="50">
        <v>0</v>
      </c>
      <c r="L100" s="83">
        <v>0</v>
      </c>
      <c r="M100" s="82">
        <v>0</v>
      </c>
      <c r="N100" s="50">
        <v>0</v>
      </c>
      <c r="O100" s="50">
        <v>0</v>
      </c>
      <c r="P100" s="83">
        <v>0.1</v>
      </c>
      <c r="Q100" s="82">
        <v>0.1</v>
      </c>
      <c r="R100" s="82">
        <v>0</v>
      </c>
      <c r="S100" s="82">
        <v>0.6</v>
      </c>
      <c r="T100" s="83">
        <v>0</v>
      </c>
      <c r="U100" s="82">
        <v>0</v>
      </c>
      <c r="V100" s="82">
        <v>0</v>
      </c>
      <c r="W100" s="82">
        <v>0.1</v>
      </c>
    </row>
    <row r="101" spans="1:23" ht="15" thickBot="1" x14ac:dyDescent="0.4">
      <c r="A101" s="88">
        <v>98</v>
      </c>
      <c r="B101" s="89" t="s">
        <v>303</v>
      </c>
      <c r="C101" s="82">
        <v>19</v>
      </c>
      <c r="D101" s="83">
        <v>0.3</v>
      </c>
      <c r="E101" s="82">
        <v>0.3</v>
      </c>
      <c r="F101" s="82">
        <v>0.1</v>
      </c>
      <c r="G101" s="82">
        <v>1.6</v>
      </c>
      <c r="H101" s="83">
        <v>0.6</v>
      </c>
      <c r="I101" s="82">
        <v>0.3</v>
      </c>
      <c r="J101" s="82">
        <v>0.2</v>
      </c>
      <c r="K101" s="82">
        <v>1.7</v>
      </c>
      <c r="L101" s="83">
        <v>0.3</v>
      </c>
      <c r="M101" s="82">
        <v>0.2</v>
      </c>
      <c r="N101" s="82">
        <v>0.1</v>
      </c>
      <c r="O101" s="82">
        <v>1</v>
      </c>
      <c r="P101" s="83">
        <v>0.6</v>
      </c>
      <c r="Q101" s="82">
        <v>0.3</v>
      </c>
      <c r="R101" s="82">
        <v>0.2</v>
      </c>
      <c r="S101" s="82">
        <v>1.6</v>
      </c>
      <c r="T101" s="83">
        <v>0.1</v>
      </c>
      <c r="U101" s="82">
        <v>0.1</v>
      </c>
      <c r="V101" s="82">
        <v>0</v>
      </c>
      <c r="W101" s="82">
        <v>0.4</v>
      </c>
    </row>
    <row r="102" spans="1:23" ht="15" thickBot="1" x14ac:dyDescent="0.4">
      <c r="A102" s="88">
        <v>99</v>
      </c>
      <c r="B102" s="89" t="s">
        <v>304</v>
      </c>
      <c r="C102" s="82">
        <v>134</v>
      </c>
      <c r="D102" s="83">
        <v>5</v>
      </c>
      <c r="E102" s="82">
        <v>1</v>
      </c>
      <c r="F102" s="82">
        <v>3.4</v>
      </c>
      <c r="G102" s="82">
        <v>7.4</v>
      </c>
      <c r="H102" s="83">
        <v>3.1</v>
      </c>
      <c r="I102" s="82">
        <v>0.8</v>
      </c>
      <c r="J102" s="82">
        <v>1.9</v>
      </c>
      <c r="K102" s="82">
        <v>5.0999999999999996</v>
      </c>
      <c r="L102" s="83">
        <v>2.2999999999999998</v>
      </c>
      <c r="M102" s="82">
        <v>0.6</v>
      </c>
      <c r="N102" s="82">
        <v>1.5</v>
      </c>
      <c r="O102" s="82">
        <v>3.7</v>
      </c>
      <c r="P102" s="83">
        <v>1.9</v>
      </c>
      <c r="Q102" s="82">
        <v>0.5</v>
      </c>
      <c r="R102" s="82">
        <v>1.2</v>
      </c>
      <c r="S102" s="82">
        <v>3.2</v>
      </c>
      <c r="T102" s="83">
        <v>1.1000000000000001</v>
      </c>
      <c r="U102" s="82">
        <v>0.4</v>
      </c>
      <c r="V102" s="82">
        <v>0.5</v>
      </c>
      <c r="W102" s="82">
        <v>2.2999999999999998</v>
      </c>
    </row>
    <row r="103" spans="1:23" ht="15" thickBot="1" x14ac:dyDescent="0.4">
      <c r="A103" s="88">
        <v>100</v>
      </c>
      <c r="B103" s="89" t="s">
        <v>305</v>
      </c>
      <c r="C103" s="50">
        <v>0</v>
      </c>
      <c r="D103" s="74">
        <v>0</v>
      </c>
      <c r="E103" s="50">
        <v>0</v>
      </c>
      <c r="F103" s="50">
        <v>0</v>
      </c>
      <c r="G103" s="50">
        <v>0</v>
      </c>
      <c r="H103" s="74">
        <v>0</v>
      </c>
      <c r="I103" s="50">
        <v>0</v>
      </c>
      <c r="J103" s="50">
        <v>0</v>
      </c>
      <c r="K103" s="50">
        <v>0</v>
      </c>
      <c r="L103" s="74">
        <v>0</v>
      </c>
      <c r="M103" s="50">
        <v>0</v>
      </c>
      <c r="N103" s="50">
        <v>0</v>
      </c>
      <c r="O103" s="50">
        <v>0</v>
      </c>
      <c r="P103" s="74">
        <v>0</v>
      </c>
      <c r="Q103" s="50">
        <v>0</v>
      </c>
      <c r="R103" s="50">
        <v>0</v>
      </c>
      <c r="S103" s="50">
        <v>0</v>
      </c>
      <c r="T103" s="74">
        <v>0</v>
      </c>
      <c r="U103" s="50">
        <v>0</v>
      </c>
      <c r="V103" s="50">
        <v>0</v>
      </c>
      <c r="W103" s="50">
        <v>0</v>
      </c>
    </row>
    <row r="104" spans="1:23" ht="15" thickBot="1" x14ac:dyDescent="0.4">
      <c r="A104" s="88">
        <v>101</v>
      </c>
      <c r="B104" s="89" t="s">
        <v>306</v>
      </c>
      <c r="C104" s="82">
        <v>33</v>
      </c>
      <c r="D104" s="83">
        <v>1.1000000000000001</v>
      </c>
      <c r="E104" s="82">
        <v>0.5</v>
      </c>
      <c r="F104" s="82">
        <v>0.4</v>
      </c>
      <c r="G104" s="82">
        <v>2.9</v>
      </c>
      <c r="H104" s="83">
        <v>0.8</v>
      </c>
      <c r="I104" s="82">
        <v>0.4</v>
      </c>
      <c r="J104" s="82">
        <v>0.3</v>
      </c>
      <c r="K104" s="82">
        <v>2.2000000000000002</v>
      </c>
      <c r="L104" s="83">
        <v>0.7</v>
      </c>
      <c r="M104" s="82">
        <v>0.3</v>
      </c>
      <c r="N104" s="82">
        <v>0.3</v>
      </c>
      <c r="O104" s="82">
        <v>1.4</v>
      </c>
      <c r="P104" s="83">
        <v>0.2</v>
      </c>
      <c r="Q104" s="82">
        <v>0.2</v>
      </c>
      <c r="R104" s="82">
        <v>0.1</v>
      </c>
      <c r="S104" s="82">
        <v>0.9</v>
      </c>
      <c r="T104" s="83">
        <v>0</v>
      </c>
      <c r="U104" s="82">
        <v>0</v>
      </c>
      <c r="V104" s="82">
        <v>0</v>
      </c>
      <c r="W104" s="82">
        <v>0.2</v>
      </c>
    </row>
    <row r="105" spans="1:23" ht="15" thickBot="1" x14ac:dyDescent="0.4">
      <c r="A105" s="88">
        <v>102</v>
      </c>
      <c r="B105" s="89" t="s">
        <v>307</v>
      </c>
      <c r="C105" s="82">
        <v>4</v>
      </c>
      <c r="D105" s="83">
        <v>0.1</v>
      </c>
      <c r="E105" s="82">
        <v>0.1</v>
      </c>
      <c r="F105" s="82">
        <v>0</v>
      </c>
      <c r="G105" s="82">
        <v>0.5</v>
      </c>
      <c r="H105" s="83">
        <v>0.1</v>
      </c>
      <c r="I105" s="82">
        <v>0.1</v>
      </c>
      <c r="J105" s="82">
        <v>0</v>
      </c>
      <c r="K105" s="82">
        <v>0.5</v>
      </c>
      <c r="L105" s="83">
        <v>0</v>
      </c>
      <c r="M105" s="82">
        <v>0</v>
      </c>
      <c r="N105" s="82">
        <v>0</v>
      </c>
      <c r="O105" s="82">
        <v>0.1</v>
      </c>
      <c r="P105" s="83">
        <v>0</v>
      </c>
      <c r="Q105" s="82">
        <v>0</v>
      </c>
      <c r="R105" s="50">
        <v>0</v>
      </c>
      <c r="S105" s="50">
        <v>0</v>
      </c>
      <c r="T105" s="74">
        <v>0</v>
      </c>
      <c r="U105" s="50">
        <v>0</v>
      </c>
      <c r="V105" s="50">
        <v>0</v>
      </c>
      <c r="W105" s="50">
        <v>0</v>
      </c>
    </row>
    <row r="106" spans="1:23" ht="16" customHeight="1" thickBot="1" x14ac:dyDescent="0.4">
      <c r="A106" s="88">
        <v>103</v>
      </c>
      <c r="B106" s="89" t="s">
        <v>402</v>
      </c>
      <c r="C106" s="82">
        <v>373</v>
      </c>
      <c r="D106" s="83">
        <v>6.7</v>
      </c>
      <c r="E106" s="82">
        <v>1.1000000000000001</v>
      </c>
      <c r="F106" s="82">
        <v>4.8</v>
      </c>
      <c r="G106" s="82">
        <v>9.3000000000000007</v>
      </c>
      <c r="H106" s="83">
        <v>7.1</v>
      </c>
      <c r="I106" s="82">
        <v>1</v>
      </c>
      <c r="J106" s="82">
        <v>5.3</v>
      </c>
      <c r="K106" s="82">
        <v>9.4</v>
      </c>
      <c r="L106" s="83">
        <v>9.6</v>
      </c>
      <c r="M106" s="82">
        <v>1.1000000000000001</v>
      </c>
      <c r="N106" s="82">
        <v>7.7</v>
      </c>
      <c r="O106" s="82">
        <v>12</v>
      </c>
      <c r="P106" s="83">
        <v>5.7</v>
      </c>
      <c r="Q106" s="82">
        <v>1.2</v>
      </c>
      <c r="R106" s="82">
        <v>3.8</v>
      </c>
      <c r="S106" s="82">
        <v>8.5</v>
      </c>
      <c r="T106" s="83">
        <v>4.7</v>
      </c>
      <c r="U106" s="82">
        <v>1</v>
      </c>
      <c r="V106" s="82">
        <v>3.1</v>
      </c>
      <c r="W106" s="82">
        <v>7</v>
      </c>
    </row>
    <row r="107" spans="1:23" ht="15" thickBot="1" x14ac:dyDescent="0.4">
      <c r="A107" s="88">
        <v>104</v>
      </c>
      <c r="B107" s="89" t="s">
        <v>309</v>
      </c>
      <c r="C107" s="82">
        <v>5</v>
      </c>
      <c r="D107" s="83">
        <v>0</v>
      </c>
      <c r="E107" s="82">
        <v>0</v>
      </c>
      <c r="F107" s="51"/>
      <c r="G107" s="51"/>
      <c r="H107" s="83">
        <v>0</v>
      </c>
      <c r="I107" s="82">
        <v>0</v>
      </c>
      <c r="J107" s="82">
        <v>0</v>
      </c>
      <c r="K107" s="82">
        <v>0.1</v>
      </c>
      <c r="L107" s="83">
        <v>0.1</v>
      </c>
      <c r="M107" s="82">
        <v>0.1</v>
      </c>
      <c r="N107" s="82">
        <v>0</v>
      </c>
      <c r="O107" s="82">
        <v>0.3</v>
      </c>
      <c r="P107" s="83">
        <v>0</v>
      </c>
      <c r="Q107" s="82">
        <v>0</v>
      </c>
      <c r="R107" s="50">
        <v>0</v>
      </c>
      <c r="S107" s="50">
        <v>0</v>
      </c>
      <c r="T107" s="74">
        <v>0</v>
      </c>
      <c r="U107" s="50">
        <v>0</v>
      </c>
      <c r="V107" s="50">
        <v>0</v>
      </c>
      <c r="W107" s="50">
        <v>0</v>
      </c>
    </row>
    <row r="108" spans="1:23" ht="15" thickBot="1" x14ac:dyDescent="0.4">
      <c r="A108" s="88">
        <v>105</v>
      </c>
      <c r="B108" s="89" t="s">
        <v>310</v>
      </c>
      <c r="C108" s="82">
        <v>17</v>
      </c>
      <c r="D108" s="83">
        <v>1.2</v>
      </c>
      <c r="E108" s="82">
        <v>0.6</v>
      </c>
      <c r="F108" s="82">
        <v>0.5</v>
      </c>
      <c r="G108" s="82">
        <v>3</v>
      </c>
      <c r="H108" s="83">
        <v>0.4</v>
      </c>
      <c r="I108" s="82">
        <v>0.3</v>
      </c>
      <c r="J108" s="82">
        <v>0.1</v>
      </c>
      <c r="K108" s="82">
        <v>1.5</v>
      </c>
      <c r="L108" s="83">
        <v>0.3</v>
      </c>
      <c r="M108" s="82">
        <v>0.2</v>
      </c>
      <c r="N108" s="82">
        <v>0.1</v>
      </c>
      <c r="O108" s="82">
        <v>0.9</v>
      </c>
      <c r="P108" s="83">
        <v>0</v>
      </c>
      <c r="Q108" s="82">
        <v>0</v>
      </c>
      <c r="R108" s="50">
        <v>0</v>
      </c>
      <c r="S108" s="50">
        <v>0</v>
      </c>
      <c r="T108" s="74">
        <v>0</v>
      </c>
      <c r="U108" s="50">
        <v>0</v>
      </c>
      <c r="V108" s="50">
        <v>0</v>
      </c>
      <c r="W108" s="50">
        <v>0</v>
      </c>
    </row>
    <row r="109" spans="1:23" ht="23.5" thickBot="1" x14ac:dyDescent="0.4">
      <c r="A109" s="88">
        <v>106</v>
      </c>
      <c r="B109" s="89" t="s">
        <v>311</v>
      </c>
      <c r="C109" s="82">
        <v>299</v>
      </c>
      <c r="D109" s="83">
        <v>3.4</v>
      </c>
      <c r="E109" s="82">
        <v>0.6</v>
      </c>
      <c r="F109" s="82">
        <v>2.4</v>
      </c>
      <c r="G109" s="82">
        <v>4.8</v>
      </c>
      <c r="H109" s="83">
        <v>3.1</v>
      </c>
      <c r="I109" s="82">
        <v>0.7</v>
      </c>
      <c r="J109" s="82">
        <v>2</v>
      </c>
      <c r="K109" s="82">
        <v>5</v>
      </c>
      <c r="L109" s="83">
        <v>3.4</v>
      </c>
      <c r="M109" s="82">
        <v>0.7</v>
      </c>
      <c r="N109" s="82">
        <v>2.2999999999999998</v>
      </c>
      <c r="O109" s="82">
        <v>4.9000000000000004</v>
      </c>
      <c r="P109" s="83">
        <v>8.1999999999999993</v>
      </c>
      <c r="Q109" s="82">
        <v>1.3</v>
      </c>
      <c r="R109" s="82">
        <v>6</v>
      </c>
      <c r="S109" s="82">
        <v>11</v>
      </c>
      <c r="T109" s="83">
        <v>7.5</v>
      </c>
      <c r="U109" s="82">
        <v>1.1000000000000001</v>
      </c>
      <c r="V109" s="82">
        <v>5.6</v>
      </c>
      <c r="W109" s="82">
        <v>9.9</v>
      </c>
    </row>
    <row r="110" spans="1:23" ht="15" thickBot="1" x14ac:dyDescent="0.4">
      <c r="A110" s="88">
        <v>107</v>
      </c>
      <c r="B110" s="89" t="s">
        <v>312</v>
      </c>
      <c r="C110" s="82">
        <v>39</v>
      </c>
      <c r="D110" s="83">
        <v>0.2</v>
      </c>
      <c r="E110" s="82">
        <v>0.1</v>
      </c>
      <c r="F110" s="82">
        <v>0.1</v>
      </c>
      <c r="G110" s="82">
        <v>0.5</v>
      </c>
      <c r="H110" s="83">
        <v>0.5</v>
      </c>
      <c r="I110" s="82">
        <v>0.3</v>
      </c>
      <c r="J110" s="82">
        <v>0.2</v>
      </c>
      <c r="K110" s="82">
        <v>1.4</v>
      </c>
      <c r="L110" s="83">
        <v>0.6</v>
      </c>
      <c r="M110" s="82">
        <v>0.3</v>
      </c>
      <c r="N110" s="82">
        <v>0.2</v>
      </c>
      <c r="O110" s="82">
        <v>1.6</v>
      </c>
      <c r="P110" s="83">
        <v>1.3</v>
      </c>
      <c r="Q110" s="82">
        <v>0.6</v>
      </c>
      <c r="R110" s="82">
        <v>0.5</v>
      </c>
      <c r="S110" s="82">
        <v>3.2</v>
      </c>
      <c r="T110" s="83">
        <v>1.3</v>
      </c>
      <c r="U110" s="82">
        <v>0.7</v>
      </c>
      <c r="V110" s="82">
        <v>0.5</v>
      </c>
      <c r="W110" s="82">
        <v>3.6</v>
      </c>
    </row>
    <row r="111" spans="1:23" ht="23.5" thickBot="1" x14ac:dyDescent="0.4">
      <c r="A111" s="88">
        <v>108</v>
      </c>
      <c r="B111" s="89" t="s">
        <v>313</v>
      </c>
      <c r="C111" s="82">
        <v>198</v>
      </c>
      <c r="D111" s="83">
        <v>4.0999999999999996</v>
      </c>
      <c r="E111" s="82">
        <v>0.8</v>
      </c>
      <c r="F111" s="82">
        <v>2.8</v>
      </c>
      <c r="G111" s="82">
        <v>6</v>
      </c>
      <c r="H111" s="83">
        <v>3.3</v>
      </c>
      <c r="I111" s="82">
        <v>0.8</v>
      </c>
      <c r="J111" s="82">
        <v>2</v>
      </c>
      <c r="K111" s="82">
        <v>5.2</v>
      </c>
      <c r="L111" s="83">
        <v>6.1</v>
      </c>
      <c r="M111" s="82">
        <v>1.1000000000000001</v>
      </c>
      <c r="N111" s="82">
        <v>4.3</v>
      </c>
      <c r="O111" s="82">
        <v>8.6</v>
      </c>
      <c r="P111" s="83">
        <v>2.9</v>
      </c>
      <c r="Q111" s="82">
        <v>0.6</v>
      </c>
      <c r="R111" s="82">
        <v>1.9</v>
      </c>
      <c r="S111" s="82">
        <v>4.4000000000000004</v>
      </c>
      <c r="T111" s="83">
        <v>4.3</v>
      </c>
      <c r="U111" s="82">
        <v>0.8</v>
      </c>
      <c r="V111" s="82">
        <v>3</v>
      </c>
      <c r="W111" s="82">
        <v>6.2</v>
      </c>
    </row>
    <row r="112" spans="1:23" ht="15" thickBot="1" x14ac:dyDescent="0.4">
      <c r="A112" s="88">
        <v>109</v>
      </c>
      <c r="B112" s="89" t="s">
        <v>314</v>
      </c>
      <c r="C112" s="82">
        <v>5</v>
      </c>
      <c r="D112" s="83">
        <v>0</v>
      </c>
      <c r="E112" s="82">
        <v>0</v>
      </c>
      <c r="F112" s="50">
        <v>0</v>
      </c>
      <c r="G112" s="50">
        <v>0</v>
      </c>
      <c r="H112" s="83">
        <v>0</v>
      </c>
      <c r="I112" s="82">
        <v>0</v>
      </c>
      <c r="J112" s="50">
        <v>0</v>
      </c>
      <c r="K112" s="50">
        <v>0</v>
      </c>
      <c r="L112" s="83">
        <v>0.2</v>
      </c>
      <c r="M112" s="82">
        <v>0.2</v>
      </c>
      <c r="N112" s="82">
        <v>0</v>
      </c>
      <c r="O112" s="82">
        <v>1.6</v>
      </c>
      <c r="P112" s="83">
        <v>0</v>
      </c>
      <c r="Q112" s="82">
        <v>0</v>
      </c>
      <c r="R112" s="50">
        <v>0</v>
      </c>
      <c r="S112" s="50">
        <v>0</v>
      </c>
      <c r="T112" s="83">
        <v>0.6</v>
      </c>
      <c r="U112" s="82">
        <v>0.3</v>
      </c>
      <c r="V112" s="82">
        <v>0.2</v>
      </c>
      <c r="W112" s="82">
        <v>1.8</v>
      </c>
    </row>
    <row r="113" spans="1:23" ht="15" thickBot="1" x14ac:dyDescent="0.4">
      <c r="A113" s="88">
        <v>110</v>
      </c>
      <c r="B113" s="89" t="s">
        <v>315</v>
      </c>
      <c r="C113" s="50">
        <v>0</v>
      </c>
      <c r="D113" s="74">
        <v>0</v>
      </c>
      <c r="E113" s="50">
        <v>0</v>
      </c>
      <c r="F113" s="50">
        <v>0</v>
      </c>
      <c r="G113" s="50">
        <v>0</v>
      </c>
      <c r="H113" s="83">
        <v>0</v>
      </c>
      <c r="I113" s="50">
        <v>0</v>
      </c>
      <c r="J113" s="50">
        <v>0</v>
      </c>
      <c r="K113" s="50">
        <v>0</v>
      </c>
      <c r="L113" s="74">
        <v>0</v>
      </c>
      <c r="M113" s="50">
        <v>0</v>
      </c>
      <c r="N113" s="50">
        <v>0</v>
      </c>
      <c r="O113" s="50">
        <v>0</v>
      </c>
      <c r="P113" s="74">
        <v>0</v>
      </c>
      <c r="Q113" s="50">
        <v>0</v>
      </c>
      <c r="R113" s="50">
        <v>0</v>
      </c>
      <c r="S113" s="50">
        <v>0</v>
      </c>
      <c r="T113" s="74">
        <v>0</v>
      </c>
      <c r="U113" s="50">
        <v>0</v>
      </c>
      <c r="V113" s="50">
        <v>0</v>
      </c>
      <c r="W113" s="50">
        <v>0</v>
      </c>
    </row>
    <row r="114" spans="1:23" ht="15" thickBot="1" x14ac:dyDescent="0.4">
      <c r="A114" s="88">
        <v>111</v>
      </c>
      <c r="B114" s="89" t="s">
        <v>316</v>
      </c>
      <c r="C114" s="50">
        <v>0</v>
      </c>
      <c r="D114" s="74">
        <v>0</v>
      </c>
      <c r="E114" s="50">
        <v>0</v>
      </c>
      <c r="F114" s="50">
        <v>0</v>
      </c>
      <c r="G114" s="50">
        <v>0</v>
      </c>
      <c r="H114" s="83">
        <v>0</v>
      </c>
      <c r="I114" s="50">
        <v>0</v>
      </c>
      <c r="J114" s="50">
        <v>0</v>
      </c>
      <c r="K114" s="50">
        <v>0</v>
      </c>
      <c r="L114" s="74">
        <v>0</v>
      </c>
      <c r="M114" s="50">
        <v>0</v>
      </c>
      <c r="N114" s="50">
        <v>0</v>
      </c>
      <c r="O114" s="50">
        <v>0</v>
      </c>
      <c r="P114" s="74">
        <v>0</v>
      </c>
      <c r="Q114" s="50">
        <v>0</v>
      </c>
      <c r="R114" s="50">
        <v>0</v>
      </c>
      <c r="S114" s="50">
        <v>0</v>
      </c>
      <c r="T114" s="74">
        <v>0</v>
      </c>
      <c r="U114" s="50">
        <v>0</v>
      </c>
      <c r="V114" s="50">
        <v>0</v>
      </c>
      <c r="W114" s="50">
        <v>0</v>
      </c>
    </row>
    <row r="115" spans="1:23" ht="15" thickBot="1" x14ac:dyDescent="0.4">
      <c r="A115" s="88">
        <v>112</v>
      </c>
      <c r="B115" s="89" t="s">
        <v>317</v>
      </c>
      <c r="C115" s="82">
        <v>8</v>
      </c>
      <c r="D115" s="83">
        <v>0</v>
      </c>
      <c r="E115" s="82">
        <v>0</v>
      </c>
      <c r="F115" s="82">
        <v>0</v>
      </c>
      <c r="G115" s="82">
        <v>0.3</v>
      </c>
      <c r="H115" s="83">
        <v>0.2</v>
      </c>
      <c r="I115" s="82">
        <v>0.2</v>
      </c>
      <c r="J115" s="82">
        <v>0.1</v>
      </c>
      <c r="K115" s="82">
        <v>1</v>
      </c>
      <c r="L115" s="83">
        <v>0</v>
      </c>
      <c r="M115" s="82">
        <v>0</v>
      </c>
      <c r="N115" s="82">
        <v>0</v>
      </c>
      <c r="O115" s="82">
        <v>0.1</v>
      </c>
      <c r="P115" s="83">
        <v>0.1</v>
      </c>
      <c r="Q115" s="82">
        <v>0.1</v>
      </c>
      <c r="R115" s="82">
        <v>0</v>
      </c>
      <c r="S115" s="82">
        <v>0.4</v>
      </c>
      <c r="T115" s="83">
        <v>0.1</v>
      </c>
      <c r="U115" s="82">
        <v>0.1</v>
      </c>
      <c r="V115" s="82">
        <v>0</v>
      </c>
      <c r="W115" s="82">
        <v>0.5</v>
      </c>
    </row>
    <row r="116" spans="1:23" ht="15" thickBot="1" x14ac:dyDescent="0.4">
      <c r="A116" s="88">
        <v>113</v>
      </c>
      <c r="B116" s="89" t="s">
        <v>318</v>
      </c>
      <c r="C116" s="82">
        <v>3</v>
      </c>
      <c r="D116" s="83">
        <v>0</v>
      </c>
      <c r="E116" s="82">
        <v>0</v>
      </c>
      <c r="F116" s="50">
        <v>0</v>
      </c>
      <c r="G116" s="50">
        <v>0</v>
      </c>
      <c r="H116" s="83">
        <v>0.1</v>
      </c>
      <c r="I116" s="82">
        <v>0.1</v>
      </c>
      <c r="J116" s="82">
        <v>0</v>
      </c>
      <c r="K116" s="82">
        <v>0.8</v>
      </c>
      <c r="L116" s="83">
        <v>0.1</v>
      </c>
      <c r="M116" s="82">
        <v>0.1</v>
      </c>
      <c r="N116" s="82">
        <v>0</v>
      </c>
      <c r="O116" s="82">
        <v>0.4</v>
      </c>
      <c r="P116" s="83">
        <v>0</v>
      </c>
      <c r="Q116" s="82">
        <v>0</v>
      </c>
      <c r="R116" s="50">
        <v>0</v>
      </c>
      <c r="S116" s="50">
        <v>0</v>
      </c>
      <c r="T116" s="83">
        <v>0</v>
      </c>
      <c r="U116" s="82">
        <v>0</v>
      </c>
      <c r="V116" s="82">
        <v>0</v>
      </c>
      <c r="W116" s="82">
        <v>0.3</v>
      </c>
    </row>
    <row r="117" spans="1:23" ht="15" thickBot="1" x14ac:dyDescent="0.4">
      <c r="A117" s="88">
        <v>114</v>
      </c>
      <c r="B117" s="89" t="s">
        <v>319</v>
      </c>
      <c r="C117" s="82">
        <v>3</v>
      </c>
      <c r="D117" s="83">
        <v>0</v>
      </c>
      <c r="E117" s="82">
        <v>0</v>
      </c>
      <c r="F117" s="50">
        <v>0</v>
      </c>
      <c r="G117" s="50">
        <v>0</v>
      </c>
      <c r="H117" s="83">
        <v>0</v>
      </c>
      <c r="I117" s="82">
        <v>0</v>
      </c>
      <c r="J117" s="50">
        <v>0</v>
      </c>
      <c r="K117" s="50">
        <v>0</v>
      </c>
      <c r="L117" s="74">
        <v>0</v>
      </c>
      <c r="M117" s="50">
        <v>0</v>
      </c>
      <c r="N117" s="50">
        <v>0</v>
      </c>
      <c r="O117" s="50">
        <v>0</v>
      </c>
      <c r="P117" s="83">
        <v>0</v>
      </c>
      <c r="Q117" s="82">
        <v>0</v>
      </c>
      <c r="R117" s="50">
        <v>0</v>
      </c>
      <c r="S117" s="50">
        <v>0</v>
      </c>
      <c r="T117" s="83">
        <v>0.1</v>
      </c>
      <c r="U117" s="82">
        <v>0.1</v>
      </c>
      <c r="V117" s="82">
        <v>0</v>
      </c>
      <c r="W117" s="82">
        <v>0.5</v>
      </c>
    </row>
    <row r="118" spans="1:23" ht="15" thickBot="1" x14ac:dyDescent="0.4">
      <c r="A118" s="88">
        <v>115</v>
      </c>
      <c r="B118" s="89" t="s">
        <v>320</v>
      </c>
      <c r="C118" s="82">
        <v>15</v>
      </c>
      <c r="D118" s="83">
        <v>0.6</v>
      </c>
      <c r="E118" s="82">
        <v>0.3</v>
      </c>
      <c r="F118" s="82">
        <v>0.2</v>
      </c>
      <c r="G118" s="82">
        <v>1.4</v>
      </c>
      <c r="H118" s="83">
        <v>0.4</v>
      </c>
      <c r="I118" s="82">
        <v>0.3</v>
      </c>
      <c r="J118" s="82">
        <v>0.1</v>
      </c>
      <c r="K118" s="82">
        <v>1.5</v>
      </c>
      <c r="L118" s="83">
        <v>0</v>
      </c>
      <c r="M118" s="82">
        <v>0</v>
      </c>
      <c r="N118" s="50">
        <v>0</v>
      </c>
      <c r="O118" s="50">
        <v>0</v>
      </c>
      <c r="P118" s="83">
        <v>0.3</v>
      </c>
      <c r="Q118" s="82">
        <v>0.1</v>
      </c>
      <c r="R118" s="82">
        <v>0.1</v>
      </c>
      <c r="S118" s="82">
        <v>0.7</v>
      </c>
      <c r="T118" s="83">
        <v>0.1</v>
      </c>
      <c r="U118" s="82">
        <v>0</v>
      </c>
      <c r="V118" s="82">
        <v>0</v>
      </c>
      <c r="W118" s="82">
        <v>0.2</v>
      </c>
    </row>
    <row r="119" spans="1:23" ht="15" thickBot="1" x14ac:dyDescent="0.4">
      <c r="A119" s="88">
        <v>116</v>
      </c>
      <c r="B119" s="89" t="s">
        <v>321</v>
      </c>
      <c r="C119" s="82">
        <v>5</v>
      </c>
      <c r="D119" s="83">
        <v>0</v>
      </c>
      <c r="E119" s="82">
        <v>0</v>
      </c>
      <c r="F119" s="50">
        <v>0</v>
      </c>
      <c r="G119" s="50">
        <v>0</v>
      </c>
      <c r="H119" s="83">
        <v>0.1</v>
      </c>
      <c r="I119" s="82">
        <v>0.1</v>
      </c>
      <c r="J119" s="82">
        <v>0</v>
      </c>
      <c r="K119" s="82">
        <v>0.4</v>
      </c>
      <c r="L119" s="83">
        <v>0</v>
      </c>
      <c r="M119" s="82">
        <v>0</v>
      </c>
      <c r="N119" s="50">
        <v>0</v>
      </c>
      <c r="O119" s="50">
        <v>0</v>
      </c>
      <c r="P119" s="83">
        <v>0</v>
      </c>
      <c r="Q119" s="82">
        <v>0</v>
      </c>
      <c r="R119" s="82">
        <v>0</v>
      </c>
      <c r="S119" s="82">
        <v>0.2</v>
      </c>
      <c r="T119" s="83">
        <v>0.1</v>
      </c>
      <c r="U119" s="82">
        <v>0.1</v>
      </c>
      <c r="V119" s="82">
        <v>0</v>
      </c>
      <c r="W119" s="82">
        <v>0.4</v>
      </c>
    </row>
    <row r="120" spans="1:23" ht="15" thickBot="1" x14ac:dyDescent="0.4">
      <c r="A120" s="88">
        <v>117</v>
      </c>
      <c r="B120" s="89" t="s">
        <v>322</v>
      </c>
      <c r="C120" s="82">
        <v>1</v>
      </c>
      <c r="D120" s="83">
        <v>0</v>
      </c>
      <c r="E120" s="82">
        <v>0</v>
      </c>
      <c r="F120" s="50">
        <v>0</v>
      </c>
      <c r="G120" s="50">
        <v>0</v>
      </c>
      <c r="H120" s="83">
        <v>0</v>
      </c>
      <c r="I120" s="82">
        <v>0</v>
      </c>
      <c r="J120" s="50">
        <v>0</v>
      </c>
      <c r="K120" s="50">
        <v>0</v>
      </c>
      <c r="L120" s="83">
        <v>0</v>
      </c>
      <c r="M120" s="82">
        <v>0</v>
      </c>
      <c r="N120" s="50">
        <v>0</v>
      </c>
      <c r="O120" s="50">
        <v>0</v>
      </c>
      <c r="P120" s="83">
        <v>0</v>
      </c>
      <c r="Q120" s="82">
        <v>0</v>
      </c>
      <c r="R120" s="50">
        <v>0</v>
      </c>
      <c r="S120" s="50">
        <v>0</v>
      </c>
      <c r="T120" s="83">
        <v>0</v>
      </c>
      <c r="U120" s="82">
        <v>0</v>
      </c>
      <c r="V120" s="82">
        <v>0</v>
      </c>
      <c r="W120" s="82">
        <v>0.1</v>
      </c>
    </row>
    <row r="121" spans="1:23" ht="15" thickBot="1" x14ac:dyDescent="0.4">
      <c r="A121" s="88">
        <v>118</v>
      </c>
      <c r="B121" s="89" t="s">
        <v>323</v>
      </c>
      <c r="C121" s="82">
        <v>23</v>
      </c>
      <c r="D121" s="83">
        <v>0.3</v>
      </c>
      <c r="E121" s="82">
        <v>0.1</v>
      </c>
      <c r="F121" s="82">
        <v>0.1</v>
      </c>
      <c r="G121" s="82">
        <v>0.8</v>
      </c>
      <c r="H121" s="83">
        <v>0.4</v>
      </c>
      <c r="I121" s="82">
        <v>0.2</v>
      </c>
      <c r="J121" s="82">
        <v>0.1</v>
      </c>
      <c r="K121" s="82">
        <v>1.2</v>
      </c>
      <c r="L121" s="83">
        <v>0.5</v>
      </c>
      <c r="M121" s="82">
        <v>0.3</v>
      </c>
      <c r="N121" s="82">
        <v>0.2</v>
      </c>
      <c r="O121" s="82">
        <v>1.5</v>
      </c>
      <c r="P121" s="83">
        <v>1.2</v>
      </c>
      <c r="Q121" s="82">
        <v>0.7</v>
      </c>
      <c r="R121" s="82">
        <v>0.4</v>
      </c>
      <c r="S121" s="82">
        <v>3.6</v>
      </c>
      <c r="T121" s="83">
        <v>0.4</v>
      </c>
      <c r="U121" s="82">
        <v>0.3</v>
      </c>
      <c r="V121" s="82">
        <v>0.1</v>
      </c>
      <c r="W121" s="82">
        <v>1.4</v>
      </c>
    </row>
    <row r="122" spans="1:23" ht="15" thickBot="1" x14ac:dyDescent="0.4">
      <c r="A122" s="88">
        <v>119</v>
      </c>
      <c r="B122" s="89" t="s">
        <v>324</v>
      </c>
      <c r="C122" s="82">
        <v>58</v>
      </c>
      <c r="D122" s="83">
        <v>0.5</v>
      </c>
      <c r="E122" s="82">
        <v>0.2</v>
      </c>
      <c r="F122" s="82">
        <v>0.2</v>
      </c>
      <c r="G122" s="82">
        <v>1.2</v>
      </c>
      <c r="H122" s="83">
        <v>1.2</v>
      </c>
      <c r="I122" s="82">
        <v>0.5</v>
      </c>
      <c r="J122" s="82">
        <v>0.5</v>
      </c>
      <c r="K122" s="82">
        <v>2.9</v>
      </c>
      <c r="L122" s="83">
        <v>0</v>
      </c>
      <c r="M122" s="82">
        <v>0</v>
      </c>
      <c r="N122" s="50">
        <v>0</v>
      </c>
      <c r="O122" s="50">
        <v>0</v>
      </c>
      <c r="P122" s="83">
        <v>2.6</v>
      </c>
      <c r="Q122" s="82">
        <v>0.7</v>
      </c>
      <c r="R122" s="82">
        <v>1.5</v>
      </c>
      <c r="S122" s="82">
        <v>4.5999999999999996</v>
      </c>
      <c r="T122" s="83">
        <v>1.6</v>
      </c>
      <c r="U122" s="82">
        <v>0.6</v>
      </c>
      <c r="V122" s="82">
        <v>0.8</v>
      </c>
      <c r="W122" s="82">
        <v>3.2</v>
      </c>
    </row>
    <row r="123" spans="1:23" ht="15" thickBot="1" x14ac:dyDescent="0.4">
      <c r="A123" s="88">
        <v>120</v>
      </c>
      <c r="B123" s="89" t="s">
        <v>325</v>
      </c>
      <c r="C123" s="82">
        <v>142</v>
      </c>
      <c r="D123" s="83">
        <v>1.5</v>
      </c>
      <c r="E123" s="82">
        <v>0.4</v>
      </c>
      <c r="F123" s="82">
        <v>0.8</v>
      </c>
      <c r="G123" s="82">
        <v>2.5</v>
      </c>
      <c r="H123" s="83">
        <v>2.1</v>
      </c>
      <c r="I123" s="82">
        <v>0.6</v>
      </c>
      <c r="J123" s="82">
        <v>1.2</v>
      </c>
      <c r="K123" s="82">
        <v>3.5</v>
      </c>
      <c r="L123" s="83">
        <v>3.1</v>
      </c>
      <c r="M123" s="82">
        <v>0.7</v>
      </c>
      <c r="N123" s="82">
        <v>2</v>
      </c>
      <c r="O123" s="82">
        <v>4.7</v>
      </c>
      <c r="P123" s="83">
        <v>4.2</v>
      </c>
      <c r="Q123" s="82">
        <v>1.3</v>
      </c>
      <c r="R123" s="82">
        <v>2.2999999999999998</v>
      </c>
      <c r="S123" s="82">
        <v>7.5</v>
      </c>
      <c r="T123" s="83">
        <v>3.9</v>
      </c>
      <c r="U123" s="82">
        <v>0.8</v>
      </c>
      <c r="V123" s="82">
        <v>2.6</v>
      </c>
      <c r="W123" s="82">
        <v>5.9</v>
      </c>
    </row>
    <row r="124" spans="1:23" ht="15" thickBot="1" x14ac:dyDescent="0.4">
      <c r="A124" s="88">
        <v>121</v>
      </c>
      <c r="B124" s="89" t="s">
        <v>326</v>
      </c>
      <c r="C124" s="82">
        <v>1</v>
      </c>
      <c r="D124" s="83">
        <v>0</v>
      </c>
      <c r="E124" s="82">
        <v>0</v>
      </c>
      <c r="F124" s="50">
        <v>0</v>
      </c>
      <c r="G124" s="50">
        <v>0</v>
      </c>
      <c r="H124" s="83">
        <v>0</v>
      </c>
      <c r="I124" s="82">
        <v>0</v>
      </c>
      <c r="J124" s="50">
        <v>0</v>
      </c>
      <c r="K124" s="50">
        <v>0</v>
      </c>
      <c r="L124" s="83">
        <v>0</v>
      </c>
      <c r="M124" s="82">
        <v>0</v>
      </c>
      <c r="N124" s="50">
        <v>0</v>
      </c>
      <c r="O124" s="50">
        <v>0</v>
      </c>
      <c r="P124" s="83">
        <v>0</v>
      </c>
      <c r="Q124" s="82">
        <v>0</v>
      </c>
      <c r="R124" s="50">
        <v>0</v>
      </c>
      <c r="S124" s="50">
        <v>0</v>
      </c>
      <c r="T124" s="83">
        <v>0</v>
      </c>
      <c r="U124" s="82">
        <v>0</v>
      </c>
      <c r="V124" s="82">
        <v>0</v>
      </c>
      <c r="W124" s="82">
        <v>0.1</v>
      </c>
    </row>
    <row r="125" spans="1:23" ht="15" thickBot="1" x14ac:dyDescent="0.4">
      <c r="A125" s="88">
        <v>122</v>
      </c>
      <c r="B125" s="89" t="s">
        <v>327</v>
      </c>
      <c r="C125" s="82">
        <v>10</v>
      </c>
      <c r="D125" s="83">
        <v>0.2</v>
      </c>
      <c r="E125" s="82">
        <v>0.2</v>
      </c>
      <c r="F125" s="82">
        <v>0.1</v>
      </c>
      <c r="G125" s="82">
        <v>0.9</v>
      </c>
      <c r="H125" s="83">
        <v>0</v>
      </c>
      <c r="I125" s="82">
        <v>0</v>
      </c>
      <c r="J125" s="82">
        <v>0</v>
      </c>
      <c r="K125" s="82">
        <v>0.2</v>
      </c>
      <c r="L125" s="83">
        <v>0.1</v>
      </c>
      <c r="M125" s="82">
        <v>0.1</v>
      </c>
      <c r="N125" s="82">
        <v>0</v>
      </c>
      <c r="O125" s="82">
        <v>0.8</v>
      </c>
      <c r="P125" s="83">
        <v>0.4</v>
      </c>
      <c r="Q125" s="82">
        <v>0.4</v>
      </c>
      <c r="R125" s="82">
        <v>0.1</v>
      </c>
      <c r="S125" s="82">
        <v>2.4</v>
      </c>
      <c r="T125" s="83">
        <v>0.2</v>
      </c>
      <c r="U125" s="82">
        <v>0.2</v>
      </c>
      <c r="V125" s="82">
        <v>0</v>
      </c>
      <c r="W125" s="82">
        <v>1</v>
      </c>
    </row>
    <row r="126" spans="1:23" ht="15" thickBot="1" x14ac:dyDescent="0.4">
      <c r="A126" s="88">
        <v>123</v>
      </c>
      <c r="B126" s="89" t="s">
        <v>328</v>
      </c>
      <c r="C126" s="82">
        <v>9</v>
      </c>
      <c r="D126" s="83">
        <v>0</v>
      </c>
      <c r="E126" s="82">
        <v>0</v>
      </c>
      <c r="F126" s="82">
        <v>0</v>
      </c>
      <c r="G126" s="82">
        <v>0</v>
      </c>
      <c r="H126" s="83">
        <v>0</v>
      </c>
      <c r="I126" s="82">
        <v>0</v>
      </c>
      <c r="J126" s="82">
        <v>0</v>
      </c>
      <c r="K126" s="82">
        <v>0.4</v>
      </c>
      <c r="L126" s="83">
        <v>0.3</v>
      </c>
      <c r="M126" s="82">
        <v>0.2</v>
      </c>
      <c r="N126" s="82">
        <v>0.1</v>
      </c>
      <c r="O126" s="82">
        <v>1.3</v>
      </c>
      <c r="P126" s="83">
        <v>0.1</v>
      </c>
      <c r="Q126" s="82">
        <v>0.1</v>
      </c>
      <c r="R126" s="82">
        <v>0</v>
      </c>
      <c r="S126" s="82">
        <v>0.4</v>
      </c>
      <c r="T126" s="83">
        <v>0.3</v>
      </c>
      <c r="U126" s="82">
        <v>0.2</v>
      </c>
      <c r="V126" s="82">
        <v>0.1</v>
      </c>
      <c r="W126" s="82">
        <v>1.3</v>
      </c>
    </row>
    <row r="127" spans="1:23" ht="15" thickBot="1" x14ac:dyDescent="0.4">
      <c r="A127" s="88">
        <v>124</v>
      </c>
      <c r="B127" s="89" t="s">
        <v>329</v>
      </c>
      <c r="C127" s="82">
        <v>26</v>
      </c>
      <c r="D127" s="83">
        <v>0.6</v>
      </c>
      <c r="E127" s="82">
        <v>0.3</v>
      </c>
      <c r="F127" s="82">
        <v>0.2</v>
      </c>
      <c r="G127" s="82">
        <v>1.5</v>
      </c>
      <c r="H127" s="83">
        <v>1.2</v>
      </c>
      <c r="I127" s="82">
        <v>0.6</v>
      </c>
      <c r="J127" s="82">
        <v>0.5</v>
      </c>
      <c r="K127" s="82">
        <v>3.1</v>
      </c>
      <c r="L127" s="83">
        <v>0.5</v>
      </c>
      <c r="M127" s="82">
        <v>0.4</v>
      </c>
      <c r="N127" s="82">
        <v>0.1</v>
      </c>
      <c r="O127" s="82">
        <v>2.2000000000000002</v>
      </c>
      <c r="P127" s="83">
        <v>0.5</v>
      </c>
      <c r="Q127" s="82">
        <v>0.2</v>
      </c>
      <c r="R127" s="82">
        <v>0.2</v>
      </c>
      <c r="S127" s="82">
        <v>1.2</v>
      </c>
      <c r="T127" s="83">
        <v>0.2</v>
      </c>
      <c r="U127" s="82">
        <v>0.1</v>
      </c>
      <c r="V127" s="82">
        <v>0</v>
      </c>
      <c r="W127" s="82">
        <v>0.5</v>
      </c>
    </row>
    <row r="128" spans="1:23" ht="15" thickBot="1" x14ac:dyDescent="0.4">
      <c r="A128" s="88">
        <v>125</v>
      </c>
      <c r="B128" s="89" t="s">
        <v>330</v>
      </c>
      <c r="C128" s="82">
        <v>20</v>
      </c>
      <c r="D128" s="83">
        <v>0.5</v>
      </c>
      <c r="E128" s="82">
        <v>0.2</v>
      </c>
      <c r="F128" s="82">
        <v>0.2</v>
      </c>
      <c r="G128" s="82">
        <v>1.2</v>
      </c>
      <c r="H128" s="83">
        <v>0.1</v>
      </c>
      <c r="I128" s="82">
        <v>0.1</v>
      </c>
      <c r="J128" s="82">
        <v>0</v>
      </c>
      <c r="K128" s="82">
        <v>0.4</v>
      </c>
      <c r="L128" s="83">
        <v>0.4</v>
      </c>
      <c r="M128" s="82">
        <v>0.3</v>
      </c>
      <c r="N128" s="82">
        <v>0.1</v>
      </c>
      <c r="O128" s="82">
        <v>1.6</v>
      </c>
      <c r="P128" s="83">
        <v>0.3</v>
      </c>
      <c r="Q128" s="82">
        <v>0.2</v>
      </c>
      <c r="R128" s="82">
        <v>0.1</v>
      </c>
      <c r="S128" s="82">
        <v>1</v>
      </c>
      <c r="T128" s="83">
        <v>0.8</v>
      </c>
      <c r="U128" s="82">
        <v>0.4</v>
      </c>
      <c r="V128" s="82">
        <v>0.3</v>
      </c>
      <c r="W128" s="82">
        <v>1.9</v>
      </c>
    </row>
    <row r="129" spans="1:23" ht="15" thickBot="1" x14ac:dyDescent="0.4">
      <c r="A129" s="88">
        <v>126</v>
      </c>
      <c r="B129" s="89" t="s">
        <v>411</v>
      </c>
      <c r="C129" s="82">
        <v>20</v>
      </c>
      <c r="D129" s="83">
        <v>0.7</v>
      </c>
      <c r="E129" s="82">
        <v>0.4</v>
      </c>
      <c r="F129" s="82">
        <v>0.3</v>
      </c>
      <c r="G129" s="82">
        <v>1.9</v>
      </c>
      <c r="H129" s="83">
        <v>0.1</v>
      </c>
      <c r="I129" s="82">
        <v>0.1</v>
      </c>
      <c r="J129" s="82">
        <v>0</v>
      </c>
      <c r="K129" s="82">
        <v>0.5</v>
      </c>
      <c r="L129" s="83">
        <v>0.1</v>
      </c>
      <c r="M129" s="82">
        <v>0.1</v>
      </c>
      <c r="N129" s="82">
        <v>0</v>
      </c>
      <c r="O129" s="82">
        <v>0.7</v>
      </c>
      <c r="P129" s="83">
        <v>0.2</v>
      </c>
      <c r="Q129" s="82">
        <v>0.1</v>
      </c>
      <c r="R129" s="82">
        <v>0.1</v>
      </c>
      <c r="S129" s="82">
        <v>0.7</v>
      </c>
      <c r="T129" s="83">
        <v>0.4</v>
      </c>
      <c r="U129" s="82">
        <v>0.2</v>
      </c>
      <c r="V129" s="82">
        <v>0.2</v>
      </c>
      <c r="W129" s="82">
        <v>0.9</v>
      </c>
    </row>
    <row r="130" spans="1:23" ht="15" thickBot="1" x14ac:dyDescent="0.4">
      <c r="A130" s="88">
        <v>127</v>
      </c>
      <c r="B130" s="89" t="s">
        <v>332</v>
      </c>
      <c r="C130" s="82">
        <v>123</v>
      </c>
      <c r="D130" s="83">
        <v>2.1</v>
      </c>
      <c r="E130" s="82">
        <v>0.4</v>
      </c>
      <c r="F130" s="82">
        <v>1.4</v>
      </c>
      <c r="G130" s="82">
        <v>3.2</v>
      </c>
      <c r="H130" s="83">
        <v>2.4</v>
      </c>
      <c r="I130" s="82">
        <v>0.6</v>
      </c>
      <c r="J130" s="82">
        <v>1.4</v>
      </c>
      <c r="K130" s="82">
        <v>3.9</v>
      </c>
      <c r="L130" s="83">
        <v>1</v>
      </c>
      <c r="M130" s="82">
        <v>0.4</v>
      </c>
      <c r="N130" s="82">
        <v>0.4</v>
      </c>
      <c r="O130" s="82">
        <v>2.2999999999999998</v>
      </c>
      <c r="P130" s="83">
        <v>2.4</v>
      </c>
      <c r="Q130" s="82">
        <v>0.6</v>
      </c>
      <c r="R130" s="82">
        <v>1.5</v>
      </c>
      <c r="S130" s="82">
        <v>4</v>
      </c>
      <c r="T130" s="83">
        <v>2.6</v>
      </c>
      <c r="U130" s="82">
        <v>0.6</v>
      </c>
      <c r="V130" s="82">
        <v>1.6</v>
      </c>
      <c r="W130" s="82">
        <v>4.0999999999999996</v>
      </c>
    </row>
    <row r="131" spans="1:23" ht="15" thickBot="1" x14ac:dyDescent="0.4">
      <c r="A131" s="88">
        <v>128</v>
      </c>
      <c r="B131" s="89" t="s">
        <v>333</v>
      </c>
      <c r="C131" s="50">
        <v>0</v>
      </c>
      <c r="D131" s="74">
        <v>0</v>
      </c>
      <c r="E131" s="50">
        <v>0</v>
      </c>
      <c r="F131" s="50">
        <v>0</v>
      </c>
      <c r="G131" s="50">
        <v>0</v>
      </c>
      <c r="H131" s="74">
        <v>0</v>
      </c>
      <c r="I131" s="50">
        <v>0</v>
      </c>
      <c r="J131" s="50">
        <v>0</v>
      </c>
      <c r="K131" s="50">
        <v>0</v>
      </c>
      <c r="L131" s="74">
        <v>0</v>
      </c>
      <c r="M131" s="50">
        <v>0</v>
      </c>
      <c r="N131" s="50">
        <v>0</v>
      </c>
      <c r="O131" s="50">
        <v>0</v>
      </c>
      <c r="P131" s="74">
        <v>0</v>
      </c>
      <c r="Q131" s="50">
        <v>0</v>
      </c>
      <c r="R131" s="50">
        <v>0</v>
      </c>
      <c r="S131" s="50">
        <v>0</v>
      </c>
      <c r="T131" s="74">
        <v>0</v>
      </c>
      <c r="U131" s="50">
        <v>0</v>
      </c>
      <c r="V131" s="50">
        <v>0</v>
      </c>
      <c r="W131" s="50">
        <v>0</v>
      </c>
    </row>
    <row r="132" spans="1:23" ht="15" thickBot="1" x14ac:dyDescent="0.4">
      <c r="A132" s="88">
        <v>129</v>
      </c>
      <c r="B132" s="89" t="s">
        <v>334</v>
      </c>
      <c r="C132" s="50">
        <v>0</v>
      </c>
      <c r="D132" s="74">
        <v>0</v>
      </c>
      <c r="E132" s="50">
        <v>0</v>
      </c>
      <c r="F132" s="50">
        <v>0</v>
      </c>
      <c r="G132" s="50">
        <v>0</v>
      </c>
      <c r="H132" s="74">
        <v>0</v>
      </c>
      <c r="I132" s="50">
        <v>0</v>
      </c>
      <c r="J132" s="50">
        <v>0</v>
      </c>
      <c r="K132" s="50">
        <v>0</v>
      </c>
      <c r="L132" s="74">
        <v>0</v>
      </c>
      <c r="M132" s="50">
        <v>0</v>
      </c>
      <c r="N132" s="50">
        <v>0</v>
      </c>
      <c r="O132" s="50">
        <v>0</v>
      </c>
      <c r="P132" s="74">
        <v>0</v>
      </c>
      <c r="Q132" s="50">
        <v>0</v>
      </c>
      <c r="R132" s="50">
        <v>0</v>
      </c>
      <c r="S132" s="50">
        <v>0</v>
      </c>
      <c r="T132" s="74">
        <v>0</v>
      </c>
      <c r="U132" s="50">
        <v>0</v>
      </c>
      <c r="V132" s="50">
        <v>0</v>
      </c>
      <c r="W132" s="50">
        <v>0</v>
      </c>
    </row>
    <row r="133" spans="1:23" ht="15" thickBot="1" x14ac:dyDescent="0.4">
      <c r="A133" s="88">
        <v>130</v>
      </c>
      <c r="B133" s="89" t="s">
        <v>335</v>
      </c>
      <c r="C133" s="82">
        <v>1</v>
      </c>
      <c r="D133" s="83">
        <v>0</v>
      </c>
      <c r="E133" s="82">
        <v>0</v>
      </c>
      <c r="F133" s="50">
        <v>0</v>
      </c>
      <c r="G133" s="50">
        <v>0</v>
      </c>
      <c r="H133" s="83">
        <v>0</v>
      </c>
      <c r="I133" s="82">
        <v>0</v>
      </c>
      <c r="J133" s="50">
        <v>0</v>
      </c>
      <c r="K133" s="50">
        <v>0</v>
      </c>
      <c r="L133" s="83">
        <v>0</v>
      </c>
      <c r="M133" s="82">
        <v>0</v>
      </c>
      <c r="N133" s="50">
        <v>0</v>
      </c>
      <c r="O133" s="50">
        <v>0</v>
      </c>
      <c r="P133" s="83">
        <v>0</v>
      </c>
      <c r="Q133" s="82">
        <v>0</v>
      </c>
      <c r="R133" s="50">
        <v>0</v>
      </c>
      <c r="S133" s="50">
        <v>0</v>
      </c>
      <c r="T133" s="83">
        <v>0</v>
      </c>
      <c r="U133" s="82">
        <v>0</v>
      </c>
      <c r="V133" s="82">
        <v>0</v>
      </c>
      <c r="W133" s="82">
        <v>0.3</v>
      </c>
    </row>
    <row r="134" spans="1:23" ht="15" thickBot="1" x14ac:dyDescent="0.4">
      <c r="A134" s="88">
        <v>131</v>
      </c>
      <c r="B134" s="89" t="s">
        <v>336</v>
      </c>
      <c r="C134" s="82">
        <v>55</v>
      </c>
      <c r="D134" s="83">
        <v>0.9</v>
      </c>
      <c r="E134" s="82">
        <v>0.4</v>
      </c>
      <c r="F134" s="82">
        <v>0.4</v>
      </c>
      <c r="G134" s="82">
        <v>2</v>
      </c>
      <c r="H134" s="83">
        <v>1.7</v>
      </c>
      <c r="I134" s="82">
        <v>0.5</v>
      </c>
      <c r="J134" s="82">
        <v>1</v>
      </c>
      <c r="K134" s="82">
        <v>3</v>
      </c>
      <c r="L134" s="83">
        <v>2.2999999999999998</v>
      </c>
      <c r="M134" s="82">
        <v>0.8</v>
      </c>
      <c r="N134" s="82">
        <v>1.2</v>
      </c>
      <c r="O134" s="82">
        <v>4.4000000000000004</v>
      </c>
      <c r="P134" s="83">
        <v>0.2</v>
      </c>
      <c r="Q134" s="82">
        <v>0.1</v>
      </c>
      <c r="R134" s="82">
        <v>0.1</v>
      </c>
      <c r="S134" s="82">
        <v>0.6</v>
      </c>
      <c r="T134" s="83">
        <v>0.5</v>
      </c>
      <c r="U134" s="82">
        <v>0.3</v>
      </c>
      <c r="V134" s="82">
        <v>0.2</v>
      </c>
      <c r="W134" s="82">
        <v>1.6</v>
      </c>
    </row>
    <row r="135" spans="1:23" ht="15" thickBot="1" x14ac:dyDescent="0.4">
      <c r="A135" s="88">
        <v>132</v>
      </c>
      <c r="B135" s="89" t="s">
        <v>337</v>
      </c>
      <c r="C135" s="82">
        <v>23</v>
      </c>
      <c r="D135" s="83">
        <v>0.6</v>
      </c>
      <c r="E135" s="82">
        <v>0.3</v>
      </c>
      <c r="F135" s="82">
        <v>0.2</v>
      </c>
      <c r="G135" s="82">
        <v>1.5</v>
      </c>
      <c r="H135" s="83">
        <v>0.4</v>
      </c>
      <c r="I135" s="82">
        <v>0.2</v>
      </c>
      <c r="J135" s="82">
        <v>0.2</v>
      </c>
      <c r="K135" s="82">
        <v>1</v>
      </c>
      <c r="L135" s="83">
        <v>0.5</v>
      </c>
      <c r="M135" s="82">
        <v>0.2</v>
      </c>
      <c r="N135" s="82">
        <v>0.2</v>
      </c>
      <c r="O135" s="82">
        <v>1.2</v>
      </c>
      <c r="P135" s="83">
        <v>0.2</v>
      </c>
      <c r="Q135" s="82">
        <v>0.1</v>
      </c>
      <c r="R135" s="82">
        <v>0.1</v>
      </c>
      <c r="S135" s="82">
        <v>0.6</v>
      </c>
      <c r="T135" s="83">
        <v>0.2</v>
      </c>
      <c r="U135" s="82">
        <v>0.1</v>
      </c>
      <c r="V135" s="82">
        <v>0</v>
      </c>
      <c r="W135" s="82">
        <v>0.8</v>
      </c>
    </row>
    <row r="136" spans="1:23" ht="15" thickBot="1" x14ac:dyDescent="0.4">
      <c r="A136" s="88">
        <v>133</v>
      </c>
      <c r="B136" s="89" t="s">
        <v>338</v>
      </c>
      <c r="C136" s="82">
        <v>98</v>
      </c>
      <c r="D136" s="83">
        <v>3</v>
      </c>
      <c r="E136" s="82">
        <v>0.8</v>
      </c>
      <c r="F136" s="82">
        <v>1.8</v>
      </c>
      <c r="G136" s="82">
        <v>5</v>
      </c>
      <c r="H136" s="83">
        <v>1.7</v>
      </c>
      <c r="I136" s="82">
        <v>0.5</v>
      </c>
      <c r="J136" s="82">
        <v>0.9</v>
      </c>
      <c r="K136" s="82">
        <v>3</v>
      </c>
      <c r="L136" s="83">
        <v>3.5</v>
      </c>
      <c r="M136" s="82">
        <v>0.8</v>
      </c>
      <c r="N136" s="82">
        <v>2.2000000000000002</v>
      </c>
      <c r="O136" s="82">
        <v>5.4</v>
      </c>
      <c r="P136" s="83">
        <v>1</v>
      </c>
      <c r="Q136" s="82">
        <v>0.4</v>
      </c>
      <c r="R136" s="82">
        <v>0.4</v>
      </c>
      <c r="S136" s="82">
        <v>2.2999999999999998</v>
      </c>
      <c r="T136" s="83">
        <v>1.2</v>
      </c>
      <c r="U136" s="82">
        <v>0.7</v>
      </c>
      <c r="V136" s="82">
        <v>0.4</v>
      </c>
      <c r="W136" s="82">
        <v>3.5</v>
      </c>
    </row>
    <row r="137" spans="1:23" ht="15" thickBot="1" x14ac:dyDescent="0.4">
      <c r="A137" s="88">
        <v>134</v>
      </c>
      <c r="B137" s="89" t="s">
        <v>339</v>
      </c>
      <c r="C137" s="82">
        <v>155</v>
      </c>
      <c r="D137" s="83">
        <v>2.9</v>
      </c>
      <c r="E137" s="82">
        <v>0.7</v>
      </c>
      <c r="F137" s="82">
        <v>1.8</v>
      </c>
      <c r="G137" s="82">
        <v>4.7</v>
      </c>
      <c r="H137" s="83">
        <v>3.2</v>
      </c>
      <c r="I137" s="82">
        <v>0.6</v>
      </c>
      <c r="J137" s="82">
        <v>2.1</v>
      </c>
      <c r="K137" s="82">
        <v>4.7</v>
      </c>
      <c r="L137" s="83">
        <v>5.6</v>
      </c>
      <c r="M137" s="82">
        <v>1</v>
      </c>
      <c r="N137" s="82">
        <v>4</v>
      </c>
      <c r="O137" s="82">
        <v>7.9</v>
      </c>
      <c r="P137" s="83">
        <v>1.4</v>
      </c>
      <c r="Q137" s="82">
        <v>0.5</v>
      </c>
      <c r="R137" s="82">
        <v>0.7</v>
      </c>
      <c r="S137" s="82">
        <v>2.9</v>
      </c>
      <c r="T137" s="83">
        <v>1.5</v>
      </c>
      <c r="U137" s="82">
        <v>0.5</v>
      </c>
      <c r="V137" s="82">
        <v>0.8</v>
      </c>
      <c r="W137" s="82">
        <v>2.7</v>
      </c>
    </row>
    <row r="138" spans="1:23" ht="15" thickBot="1" x14ac:dyDescent="0.4">
      <c r="A138" s="88">
        <v>135</v>
      </c>
      <c r="B138" s="89" t="s">
        <v>340</v>
      </c>
      <c r="C138" s="82">
        <v>20</v>
      </c>
      <c r="D138" s="83">
        <v>0.1</v>
      </c>
      <c r="E138" s="82">
        <v>0.1</v>
      </c>
      <c r="F138" s="82">
        <v>0</v>
      </c>
      <c r="G138" s="82">
        <v>0.4</v>
      </c>
      <c r="H138" s="83">
        <v>0.5</v>
      </c>
      <c r="I138" s="82">
        <v>0.2</v>
      </c>
      <c r="J138" s="82">
        <v>0.2</v>
      </c>
      <c r="K138" s="82">
        <v>1.2</v>
      </c>
      <c r="L138" s="83">
        <v>0.8</v>
      </c>
      <c r="M138" s="82">
        <v>0.5</v>
      </c>
      <c r="N138" s="82">
        <v>0.2</v>
      </c>
      <c r="O138" s="82">
        <v>2.5</v>
      </c>
      <c r="P138" s="83">
        <v>1.4</v>
      </c>
      <c r="Q138" s="82">
        <v>0.8</v>
      </c>
      <c r="R138" s="82">
        <v>0.4</v>
      </c>
      <c r="S138" s="82">
        <v>4.3</v>
      </c>
      <c r="T138" s="83">
        <v>0.2</v>
      </c>
      <c r="U138" s="82">
        <v>0.1</v>
      </c>
      <c r="V138" s="82">
        <v>0.1</v>
      </c>
      <c r="W138" s="82">
        <v>0.6</v>
      </c>
    </row>
    <row r="139" spans="1:23" ht="15" thickBot="1" x14ac:dyDescent="0.4">
      <c r="A139" s="88">
        <v>136</v>
      </c>
      <c r="B139" s="89" t="s">
        <v>341</v>
      </c>
      <c r="C139" s="82">
        <v>65</v>
      </c>
      <c r="D139" s="83">
        <v>1.2</v>
      </c>
      <c r="E139" s="82">
        <v>0.5</v>
      </c>
      <c r="F139" s="82">
        <v>0.5</v>
      </c>
      <c r="G139" s="82">
        <v>2.6</v>
      </c>
      <c r="H139" s="83">
        <v>2.6</v>
      </c>
      <c r="I139" s="82">
        <v>0.8</v>
      </c>
      <c r="J139" s="82">
        <v>1.4</v>
      </c>
      <c r="K139" s="82">
        <v>4.5</v>
      </c>
      <c r="L139" s="83">
        <v>1.2</v>
      </c>
      <c r="M139" s="82">
        <v>0.4</v>
      </c>
      <c r="N139" s="82">
        <v>0.6</v>
      </c>
      <c r="O139" s="82">
        <v>2.4</v>
      </c>
      <c r="P139" s="83">
        <v>2</v>
      </c>
      <c r="Q139" s="82">
        <v>0.7</v>
      </c>
      <c r="R139" s="82">
        <v>0.9</v>
      </c>
      <c r="S139" s="82">
        <v>4</v>
      </c>
      <c r="T139" s="83">
        <v>1.8</v>
      </c>
      <c r="U139" s="82">
        <v>0.8</v>
      </c>
      <c r="V139" s="82">
        <v>0.7</v>
      </c>
      <c r="W139" s="82">
        <v>4.3</v>
      </c>
    </row>
    <row r="140" spans="1:23" ht="15" thickBot="1" x14ac:dyDescent="0.4">
      <c r="A140" s="88">
        <v>137</v>
      </c>
      <c r="B140" s="89" t="s">
        <v>199</v>
      </c>
      <c r="C140" s="82">
        <v>423</v>
      </c>
      <c r="D140" s="83">
        <v>7.1</v>
      </c>
      <c r="E140" s="82">
        <v>1.3</v>
      </c>
      <c r="F140" s="82">
        <v>4.9000000000000004</v>
      </c>
      <c r="G140" s="82">
        <v>10.199999999999999</v>
      </c>
      <c r="H140" s="83">
        <v>11.9</v>
      </c>
      <c r="I140" s="82">
        <v>1.4</v>
      </c>
      <c r="J140" s="82">
        <v>9.4</v>
      </c>
      <c r="K140" s="82">
        <v>15</v>
      </c>
      <c r="L140" s="83">
        <v>6</v>
      </c>
      <c r="M140" s="82">
        <v>1</v>
      </c>
      <c r="N140" s="82">
        <v>4.4000000000000004</v>
      </c>
      <c r="O140" s="82">
        <v>8.3000000000000007</v>
      </c>
      <c r="P140" s="83">
        <v>8.6999999999999993</v>
      </c>
      <c r="Q140" s="82">
        <v>1.2</v>
      </c>
      <c r="R140" s="82">
        <v>6.6</v>
      </c>
      <c r="S140" s="82">
        <v>11.3</v>
      </c>
      <c r="T140" s="83">
        <v>7</v>
      </c>
      <c r="U140" s="82">
        <v>1.1000000000000001</v>
      </c>
      <c r="V140" s="82">
        <v>5.2</v>
      </c>
      <c r="W140" s="82">
        <v>9.4</v>
      </c>
    </row>
    <row r="141" spans="1:23" ht="15" thickBot="1" x14ac:dyDescent="0.4">
      <c r="A141" s="88">
        <v>138</v>
      </c>
      <c r="B141" s="89" t="s">
        <v>342</v>
      </c>
      <c r="C141" s="82">
        <v>111</v>
      </c>
      <c r="D141" s="83">
        <v>1.1000000000000001</v>
      </c>
      <c r="E141" s="82">
        <v>0.3</v>
      </c>
      <c r="F141" s="82">
        <v>0.6</v>
      </c>
      <c r="G141" s="82">
        <v>2</v>
      </c>
      <c r="H141" s="83">
        <v>0.8</v>
      </c>
      <c r="I141" s="82">
        <v>0.3</v>
      </c>
      <c r="J141" s="82">
        <v>0.4</v>
      </c>
      <c r="K141" s="82">
        <v>1.8</v>
      </c>
      <c r="L141" s="83">
        <v>1.9</v>
      </c>
      <c r="M141" s="82">
        <v>0.6</v>
      </c>
      <c r="N141" s="82">
        <v>1</v>
      </c>
      <c r="O141" s="82">
        <v>3.3</v>
      </c>
      <c r="P141" s="83">
        <v>2.6</v>
      </c>
      <c r="Q141" s="82">
        <v>0.6</v>
      </c>
      <c r="R141" s="82">
        <v>1.6</v>
      </c>
      <c r="S141" s="82">
        <v>4.2</v>
      </c>
      <c r="T141" s="83">
        <v>2.5</v>
      </c>
      <c r="U141" s="82">
        <v>0.6</v>
      </c>
      <c r="V141" s="82">
        <v>1.6</v>
      </c>
      <c r="W141" s="82">
        <v>3.9</v>
      </c>
    </row>
    <row r="142" spans="1:23" ht="16" customHeight="1" thickBot="1" x14ac:dyDescent="0.4">
      <c r="A142" s="88">
        <v>139</v>
      </c>
      <c r="B142" s="89" t="s">
        <v>343</v>
      </c>
      <c r="C142" s="82">
        <v>27</v>
      </c>
      <c r="D142" s="83">
        <v>0.7</v>
      </c>
      <c r="E142" s="82">
        <v>0.4</v>
      </c>
      <c r="F142" s="82">
        <v>0.2</v>
      </c>
      <c r="G142" s="82">
        <v>2</v>
      </c>
      <c r="H142" s="83">
        <v>0.3</v>
      </c>
      <c r="I142" s="82">
        <v>0.2</v>
      </c>
      <c r="J142" s="82">
        <v>0.1</v>
      </c>
      <c r="K142" s="82">
        <v>1</v>
      </c>
      <c r="L142" s="83">
        <v>0.4</v>
      </c>
      <c r="M142" s="82">
        <v>0.2</v>
      </c>
      <c r="N142" s="82">
        <v>0.1</v>
      </c>
      <c r="O142" s="82">
        <v>1.3</v>
      </c>
      <c r="P142" s="83">
        <v>0.7</v>
      </c>
      <c r="Q142" s="82">
        <v>0.5</v>
      </c>
      <c r="R142" s="82">
        <v>0.2</v>
      </c>
      <c r="S142" s="82">
        <v>2.7</v>
      </c>
      <c r="T142" s="83">
        <v>0.3</v>
      </c>
      <c r="U142" s="82">
        <v>0.1</v>
      </c>
      <c r="V142" s="82">
        <v>0.1</v>
      </c>
      <c r="W142" s="82">
        <v>0.6</v>
      </c>
    </row>
    <row r="143" spans="1:23" ht="15" thickBot="1" x14ac:dyDescent="0.4">
      <c r="A143" s="88">
        <v>140</v>
      </c>
      <c r="B143" s="89" t="s">
        <v>344</v>
      </c>
      <c r="C143" s="82">
        <v>8</v>
      </c>
      <c r="D143" s="83">
        <v>0</v>
      </c>
      <c r="E143" s="82">
        <v>0</v>
      </c>
      <c r="F143" s="50">
        <v>0</v>
      </c>
      <c r="G143" s="50">
        <v>0</v>
      </c>
      <c r="H143" s="83">
        <v>0</v>
      </c>
      <c r="I143" s="82">
        <v>0</v>
      </c>
      <c r="J143" s="50">
        <v>0</v>
      </c>
      <c r="K143" s="50">
        <v>0</v>
      </c>
      <c r="L143" s="83">
        <v>0.2</v>
      </c>
      <c r="M143" s="82">
        <v>0.1</v>
      </c>
      <c r="N143" s="82">
        <v>0.1</v>
      </c>
      <c r="O143" s="82">
        <v>0.7</v>
      </c>
      <c r="P143" s="83">
        <v>0.1</v>
      </c>
      <c r="Q143" s="82">
        <v>0</v>
      </c>
      <c r="R143" s="82">
        <v>0</v>
      </c>
      <c r="S143" s="82">
        <v>0.3</v>
      </c>
      <c r="T143" s="83">
        <v>0.1</v>
      </c>
      <c r="U143" s="82">
        <v>0.1</v>
      </c>
      <c r="V143" s="82">
        <v>0</v>
      </c>
      <c r="W143" s="82">
        <v>0.5</v>
      </c>
    </row>
    <row r="144" spans="1:23" ht="15" thickBot="1" x14ac:dyDescent="0.4">
      <c r="A144" s="88">
        <v>141</v>
      </c>
      <c r="B144" s="89" t="s">
        <v>345</v>
      </c>
      <c r="C144" s="82">
        <v>9</v>
      </c>
      <c r="D144" s="83">
        <v>0.2</v>
      </c>
      <c r="E144" s="82">
        <v>0.1</v>
      </c>
      <c r="F144" s="82">
        <v>0</v>
      </c>
      <c r="G144" s="82">
        <v>0.5</v>
      </c>
      <c r="H144" s="83">
        <v>0.4</v>
      </c>
      <c r="I144" s="82">
        <v>0.3</v>
      </c>
      <c r="J144" s="82">
        <v>0.1</v>
      </c>
      <c r="K144" s="82">
        <v>1.7</v>
      </c>
      <c r="L144" s="83">
        <v>0</v>
      </c>
      <c r="M144" s="82">
        <v>0</v>
      </c>
      <c r="N144" s="82">
        <v>0</v>
      </c>
      <c r="O144" s="82">
        <v>0</v>
      </c>
      <c r="P144" s="83">
        <v>0.5</v>
      </c>
      <c r="Q144" s="82">
        <v>0.4</v>
      </c>
      <c r="R144" s="82">
        <v>0.1</v>
      </c>
      <c r="S144" s="82">
        <v>2.1</v>
      </c>
      <c r="T144" s="83">
        <v>0</v>
      </c>
      <c r="U144" s="82">
        <v>0</v>
      </c>
      <c r="V144" s="82">
        <v>0</v>
      </c>
      <c r="W144" s="82">
        <v>0.2</v>
      </c>
    </row>
    <row r="145" spans="1:23" ht="15" thickBot="1" x14ac:dyDescent="0.4">
      <c r="A145" s="88">
        <v>142</v>
      </c>
      <c r="B145" s="89" t="s">
        <v>346</v>
      </c>
      <c r="C145" s="82">
        <v>18</v>
      </c>
      <c r="D145" s="83">
        <v>0.1</v>
      </c>
      <c r="E145" s="82">
        <v>0.1</v>
      </c>
      <c r="F145" s="82">
        <v>0</v>
      </c>
      <c r="G145" s="82">
        <v>0.5</v>
      </c>
      <c r="H145" s="83">
        <v>0.1</v>
      </c>
      <c r="I145" s="82">
        <v>0.1</v>
      </c>
      <c r="J145" s="82">
        <v>0</v>
      </c>
      <c r="K145" s="82">
        <v>0.9</v>
      </c>
      <c r="L145" s="83">
        <v>0.3</v>
      </c>
      <c r="M145" s="82">
        <v>0.2</v>
      </c>
      <c r="N145" s="82">
        <v>0.1</v>
      </c>
      <c r="O145" s="82">
        <v>1.1000000000000001</v>
      </c>
      <c r="P145" s="83">
        <v>0.1</v>
      </c>
      <c r="Q145" s="82">
        <v>0.1</v>
      </c>
      <c r="R145" s="82">
        <v>0</v>
      </c>
      <c r="S145" s="82">
        <v>0.3</v>
      </c>
      <c r="T145" s="83">
        <v>0.4</v>
      </c>
      <c r="U145" s="82">
        <v>0.2</v>
      </c>
      <c r="V145" s="82">
        <v>0.2</v>
      </c>
      <c r="W145" s="82">
        <v>1</v>
      </c>
    </row>
    <row r="146" spans="1:23" ht="15" thickBot="1" x14ac:dyDescent="0.4">
      <c r="A146" s="88">
        <v>143</v>
      </c>
      <c r="B146" s="89" t="s">
        <v>347</v>
      </c>
      <c r="C146" s="82">
        <v>10</v>
      </c>
      <c r="D146" s="83">
        <v>0.4</v>
      </c>
      <c r="E146" s="82">
        <v>0.2</v>
      </c>
      <c r="F146" s="82">
        <v>0.1</v>
      </c>
      <c r="G146" s="82">
        <v>1.3</v>
      </c>
      <c r="H146" s="83">
        <v>0</v>
      </c>
      <c r="I146" s="82">
        <v>0</v>
      </c>
      <c r="J146" s="50">
        <v>0</v>
      </c>
      <c r="K146" s="50">
        <v>0</v>
      </c>
      <c r="L146" s="83">
        <v>0.1</v>
      </c>
      <c r="M146" s="82">
        <v>0.1</v>
      </c>
      <c r="N146" s="82">
        <v>0</v>
      </c>
      <c r="O146" s="82">
        <v>0.5</v>
      </c>
      <c r="P146" s="83">
        <v>0.1</v>
      </c>
      <c r="Q146" s="82">
        <v>0</v>
      </c>
      <c r="R146" s="82">
        <v>0</v>
      </c>
      <c r="S146" s="82">
        <v>0.2</v>
      </c>
      <c r="T146" s="83">
        <v>0.1</v>
      </c>
      <c r="U146" s="82">
        <v>0.1</v>
      </c>
      <c r="V146" s="82">
        <v>0</v>
      </c>
      <c r="W146" s="82">
        <v>0.3</v>
      </c>
    </row>
    <row r="147" spans="1:23" ht="23.5" thickBot="1" x14ac:dyDescent="0.4">
      <c r="A147" s="88">
        <v>144</v>
      </c>
      <c r="B147" s="89" t="s">
        <v>348</v>
      </c>
      <c r="C147" s="82">
        <v>2</v>
      </c>
      <c r="D147" s="83">
        <v>0</v>
      </c>
      <c r="E147" s="82">
        <v>0</v>
      </c>
      <c r="F147" s="82">
        <v>0</v>
      </c>
      <c r="G147" s="51"/>
      <c r="H147" s="83">
        <v>0</v>
      </c>
      <c r="I147" s="82">
        <v>0</v>
      </c>
      <c r="J147" s="50">
        <v>0</v>
      </c>
      <c r="K147" s="50">
        <v>0</v>
      </c>
      <c r="L147" s="83">
        <v>0</v>
      </c>
      <c r="M147" s="82">
        <v>0</v>
      </c>
      <c r="N147" s="82">
        <v>0</v>
      </c>
      <c r="O147" s="82">
        <v>0</v>
      </c>
      <c r="P147" s="83">
        <v>0.1</v>
      </c>
      <c r="Q147" s="82">
        <v>0.1</v>
      </c>
      <c r="R147" s="82">
        <v>0</v>
      </c>
      <c r="S147" s="82">
        <v>0.5</v>
      </c>
      <c r="T147" s="83">
        <v>0.1</v>
      </c>
      <c r="U147" s="82">
        <v>0.1</v>
      </c>
      <c r="V147" s="82">
        <v>0</v>
      </c>
      <c r="W147" s="82">
        <v>0.4</v>
      </c>
    </row>
    <row r="148" spans="1:23" ht="15" thickBot="1" x14ac:dyDescent="0.4">
      <c r="A148" s="88">
        <v>145</v>
      </c>
      <c r="B148" s="89" t="s">
        <v>349</v>
      </c>
      <c r="C148" s="82">
        <v>5</v>
      </c>
      <c r="D148" s="83">
        <v>0</v>
      </c>
      <c r="E148" s="82">
        <v>0</v>
      </c>
      <c r="F148" s="50">
        <v>0</v>
      </c>
      <c r="G148" s="50">
        <v>0</v>
      </c>
      <c r="H148" s="83">
        <v>0.1</v>
      </c>
      <c r="I148" s="82">
        <v>0.1</v>
      </c>
      <c r="J148" s="82">
        <v>0</v>
      </c>
      <c r="K148" s="82">
        <v>0.9</v>
      </c>
      <c r="L148" s="83">
        <v>0</v>
      </c>
      <c r="M148" s="82">
        <v>0</v>
      </c>
      <c r="N148" s="50">
        <v>0</v>
      </c>
      <c r="O148" s="50">
        <v>0</v>
      </c>
      <c r="P148" s="83">
        <v>0.2</v>
      </c>
      <c r="Q148" s="82">
        <v>0.2</v>
      </c>
      <c r="R148" s="82">
        <v>0</v>
      </c>
      <c r="S148" s="82">
        <v>1.2</v>
      </c>
      <c r="T148" s="83">
        <v>0.1</v>
      </c>
      <c r="U148" s="82">
        <v>0</v>
      </c>
      <c r="V148" s="82">
        <v>0</v>
      </c>
      <c r="W148" s="82">
        <v>0.3</v>
      </c>
    </row>
    <row r="149" spans="1:23" ht="15" thickBot="1" x14ac:dyDescent="0.4">
      <c r="A149" s="88">
        <v>146</v>
      </c>
      <c r="B149" s="89" t="s">
        <v>350</v>
      </c>
      <c r="C149" s="82">
        <v>3</v>
      </c>
      <c r="D149" s="83">
        <v>0</v>
      </c>
      <c r="E149" s="82">
        <v>0</v>
      </c>
      <c r="F149" s="50">
        <v>0</v>
      </c>
      <c r="G149" s="50">
        <v>0</v>
      </c>
      <c r="H149" s="83">
        <v>0.1</v>
      </c>
      <c r="I149" s="82">
        <v>0.1</v>
      </c>
      <c r="J149" s="82">
        <v>0</v>
      </c>
      <c r="K149" s="82">
        <v>0.9</v>
      </c>
      <c r="L149" s="83">
        <v>0.1</v>
      </c>
      <c r="M149" s="82">
        <v>0.1</v>
      </c>
      <c r="N149" s="82">
        <v>0</v>
      </c>
      <c r="O149" s="82">
        <v>1</v>
      </c>
      <c r="P149" s="83">
        <v>0</v>
      </c>
      <c r="Q149" s="82">
        <v>0</v>
      </c>
      <c r="R149" s="50">
        <v>0</v>
      </c>
      <c r="S149" s="50">
        <v>0</v>
      </c>
      <c r="T149" s="83">
        <v>0.1</v>
      </c>
      <c r="U149" s="82">
        <v>0.1</v>
      </c>
      <c r="V149" s="82">
        <v>0</v>
      </c>
      <c r="W149" s="82">
        <v>0.4</v>
      </c>
    </row>
    <row r="150" spans="1:23" ht="15" thickBot="1" x14ac:dyDescent="0.4">
      <c r="A150" s="88">
        <v>147</v>
      </c>
      <c r="B150" s="89" t="s">
        <v>351</v>
      </c>
      <c r="C150" s="82">
        <v>1</v>
      </c>
      <c r="D150" s="83">
        <v>0</v>
      </c>
      <c r="E150" s="82">
        <v>0</v>
      </c>
      <c r="F150" s="50">
        <v>0</v>
      </c>
      <c r="G150" s="50">
        <v>0</v>
      </c>
      <c r="H150" s="83">
        <v>0</v>
      </c>
      <c r="I150" s="82">
        <v>0</v>
      </c>
      <c r="J150" s="50">
        <v>0</v>
      </c>
      <c r="K150" s="50">
        <v>0</v>
      </c>
      <c r="L150" s="83">
        <v>0.1</v>
      </c>
      <c r="M150" s="82">
        <v>0.1</v>
      </c>
      <c r="N150" s="82">
        <v>0</v>
      </c>
      <c r="O150" s="82">
        <v>0.4</v>
      </c>
      <c r="P150" s="83">
        <v>0</v>
      </c>
      <c r="Q150" s="82">
        <v>0</v>
      </c>
      <c r="R150" s="50">
        <v>0</v>
      </c>
      <c r="S150" s="50">
        <v>0</v>
      </c>
      <c r="T150" s="83">
        <v>0</v>
      </c>
      <c r="U150" s="82">
        <v>0</v>
      </c>
      <c r="V150" s="82">
        <v>0</v>
      </c>
      <c r="W150" s="82">
        <v>0</v>
      </c>
    </row>
    <row r="151" spans="1:23" ht="15" thickBot="1" x14ac:dyDescent="0.4">
      <c r="A151" s="88">
        <v>148</v>
      </c>
      <c r="B151" s="89" t="s">
        <v>352</v>
      </c>
      <c r="C151" s="82">
        <v>5</v>
      </c>
      <c r="D151" s="83">
        <v>0.1</v>
      </c>
      <c r="E151" s="82">
        <v>0.1</v>
      </c>
      <c r="F151" s="82">
        <v>0</v>
      </c>
      <c r="G151" s="82">
        <v>0.5</v>
      </c>
      <c r="H151" s="83">
        <v>0</v>
      </c>
      <c r="I151" s="82">
        <v>0</v>
      </c>
      <c r="J151" s="50">
        <v>0</v>
      </c>
      <c r="K151" s="50">
        <v>0</v>
      </c>
      <c r="L151" s="83">
        <v>0</v>
      </c>
      <c r="M151" s="82">
        <v>0</v>
      </c>
      <c r="N151" s="50">
        <v>0</v>
      </c>
      <c r="O151" s="50">
        <v>0</v>
      </c>
      <c r="P151" s="83">
        <v>0.2</v>
      </c>
      <c r="Q151" s="82">
        <v>0.2</v>
      </c>
      <c r="R151" s="82">
        <v>0</v>
      </c>
      <c r="S151" s="82">
        <v>1</v>
      </c>
      <c r="T151" s="83">
        <v>0</v>
      </c>
      <c r="U151" s="82">
        <v>0</v>
      </c>
      <c r="V151" s="82">
        <v>0</v>
      </c>
      <c r="W151" s="82">
        <v>0.3</v>
      </c>
    </row>
    <row r="152" spans="1:23" ht="15" thickBot="1" x14ac:dyDescent="0.4">
      <c r="A152" s="88">
        <v>149</v>
      </c>
      <c r="B152" s="89" t="s">
        <v>353</v>
      </c>
      <c r="C152" s="82">
        <v>45</v>
      </c>
      <c r="D152" s="83">
        <v>1.1000000000000001</v>
      </c>
      <c r="E152" s="82">
        <v>0.4</v>
      </c>
      <c r="F152" s="82">
        <v>0.5</v>
      </c>
      <c r="G152" s="82">
        <v>2.4</v>
      </c>
      <c r="H152" s="83">
        <v>0.6</v>
      </c>
      <c r="I152" s="82">
        <v>0.3</v>
      </c>
      <c r="J152" s="82">
        <v>0.2</v>
      </c>
      <c r="K152" s="82">
        <v>1.8</v>
      </c>
      <c r="L152" s="83">
        <v>1.1000000000000001</v>
      </c>
      <c r="M152" s="82">
        <v>0.4</v>
      </c>
      <c r="N152" s="82">
        <v>0.5</v>
      </c>
      <c r="O152" s="82">
        <v>2.4</v>
      </c>
      <c r="P152" s="83">
        <v>0.6</v>
      </c>
      <c r="Q152" s="82">
        <v>0.2</v>
      </c>
      <c r="R152" s="82">
        <v>0.3</v>
      </c>
      <c r="S152" s="82">
        <v>1.1000000000000001</v>
      </c>
      <c r="T152" s="83">
        <v>0.7</v>
      </c>
      <c r="U152" s="82">
        <v>0.3</v>
      </c>
      <c r="V152" s="82">
        <v>0.3</v>
      </c>
      <c r="W152" s="82">
        <v>1.8</v>
      </c>
    </row>
    <row r="153" spans="1:23" ht="15" thickBot="1" x14ac:dyDescent="0.4">
      <c r="A153" s="88">
        <v>150</v>
      </c>
      <c r="B153" s="89" t="s">
        <v>354</v>
      </c>
      <c r="C153" s="82">
        <v>81</v>
      </c>
      <c r="D153" s="83">
        <v>0.4</v>
      </c>
      <c r="E153" s="82">
        <v>0.2</v>
      </c>
      <c r="F153" s="82">
        <v>0.1</v>
      </c>
      <c r="G153" s="82">
        <v>1.1000000000000001</v>
      </c>
      <c r="H153" s="83">
        <v>1</v>
      </c>
      <c r="I153" s="82">
        <v>0.4</v>
      </c>
      <c r="J153" s="82">
        <v>0.4</v>
      </c>
      <c r="K153" s="82">
        <v>2.2000000000000002</v>
      </c>
      <c r="L153" s="83">
        <v>0.3</v>
      </c>
      <c r="M153" s="82">
        <v>0.2</v>
      </c>
      <c r="N153" s="82">
        <v>0.1</v>
      </c>
      <c r="O153" s="82">
        <v>1.4</v>
      </c>
      <c r="P153" s="83">
        <v>1.4</v>
      </c>
      <c r="Q153" s="82">
        <v>0.4</v>
      </c>
      <c r="R153" s="82">
        <v>0.9</v>
      </c>
      <c r="S153" s="82">
        <v>2.2999999999999998</v>
      </c>
      <c r="T153" s="83">
        <v>2.2000000000000002</v>
      </c>
      <c r="U153" s="82">
        <v>0.5</v>
      </c>
      <c r="V153" s="82">
        <v>1.4</v>
      </c>
      <c r="W153" s="82">
        <v>3.4</v>
      </c>
    </row>
    <row r="154" spans="1:23" ht="15" thickBot="1" x14ac:dyDescent="0.4">
      <c r="A154" s="88">
        <v>151</v>
      </c>
      <c r="B154" s="89" t="s">
        <v>355</v>
      </c>
      <c r="C154" s="82">
        <v>137</v>
      </c>
      <c r="D154" s="83">
        <v>2.8</v>
      </c>
      <c r="E154" s="82">
        <v>0.6</v>
      </c>
      <c r="F154" s="82">
        <v>1.9</v>
      </c>
      <c r="G154" s="82">
        <v>4.0999999999999996</v>
      </c>
      <c r="H154" s="83">
        <v>2.5</v>
      </c>
      <c r="I154" s="82">
        <v>0.6</v>
      </c>
      <c r="J154" s="82">
        <v>1.5</v>
      </c>
      <c r="K154" s="82">
        <v>4.0999999999999996</v>
      </c>
      <c r="L154" s="83">
        <v>1.9</v>
      </c>
      <c r="M154" s="82">
        <v>0.6</v>
      </c>
      <c r="N154" s="82">
        <v>1.1000000000000001</v>
      </c>
      <c r="O154" s="82">
        <v>3.5</v>
      </c>
      <c r="P154" s="83">
        <v>4.0999999999999996</v>
      </c>
      <c r="Q154" s="82">
        <v>1</v>
      </c>
      <c r="R154" s="82">
        <v>2.6</v>
      </c>
      <c r="S154" s="82">
        <v>6.6</v>
      </c>
      <c r="T154" s="83">
        <v>1.4</v>
      </c>
      <c r="U154" s="82">
        <v>0.5</v>
      </c>
      <c r="V154" s="82">
        <v>0.7</v>
      </c>
      <c r="W154" s="82">
        <v>2.6</v>
      </c>
    </row>
    <row r="155" spans="1:23" ht="15" thickBot="1" x14ac:dyDescent="0.4">
      <c r="A155" s="88">
        <v>152</v>
      </c>
      <c r="B155" s="89" t="s">
        <v>356</v>
      </c>
      <c r="C155" s="82">
        <v>180</v>
      </c>
      <c r="D155" s="83">
        <v>4.8</v>
      </c>
      <c r="E155" s="82">
        <v>0.8</v>
      </c>
      <c r="F155" s="82">
        <v>3.4</v>
      </c>
      <c r="G155" s="82">
        <v>6.6</v>
      </c>
      <c r="H155" s="83">
        <v>3.9</v>
      </c>
      <c r="I155" s="82">
        <v>0.9</v>
      </c>
      <c r="J155" s="82">
        <v>2.6</v>
      </c>
      <c r="K155" s="82">
        <v>6</v>
      </c>
      <c r="L155" s="83">
        <v>2.8</v>
      </c>
      <c r="M155" s="82">
        <v>0.7</v>
      </c>
      <c r="N155" s="82">
        <v>1.7</v>
      </c>
      <c r="O155" s="82">
        <v>4.5999999999999996</v>
      </c>
      <c r="P155" s="83">
        <v>3.3</v>
      </c>
      <c r="Q155" s="82">
        <v>0.8</v>
      </c>
      <c r="R155" s="82">
        <v>2</v>
      </c>
      <c r="S155" s="82">
        <v>5.3</v>
      </c>
      <c r="T155" s="83">
        <v>3.2</v>
      </c>
      <c r="U155" s="82">
        <v>0.7</v>
      </c>
      <c r="V155" s="82">
        <v>2</v>
      </c>
      <c r="W155" s="82">
        <v>5</v>
      </c>
    </row>
    <row r="156" spans="1:23" ht="15" thickBot="1" x14ac:dyDescent="0.4">
      <c r="A156" s="88">
        <v>153</v>
      </c>
      <c r="B156" s="89" t="s">
        <v>357</v>
      </c>
      <c r="C156" s="82">
        <v>29</v>
      </c>
      <c r="D156" s="83">
        <v>0.3</v>
      </c>
      <c r="E156" s="82">
        <v>0.2</v>
      </c>
      <c r="F156" s="82">
        <v>0.1</v>
      </c>
      <c r="G156" s="82">
        <v>1</v>
      </c>
      <c r="H156" s="83">
        <v>0.5</v>
      </c>
      <c r="I156" s="82">
        <v>0.3</v>
      </c>
      <c r="J156" s="82">
        <v>0.1</v>
      </c>
      <c r="K156" s="82">
        <v>1.8</v>
      </c>
      <c r="L156" s="83">
        <v>0.7</v>
      </c>
      <c r="M156" s="82">
        <v>0.4</v>
      </c>
      <c r="N156" s="82">
        <v>0.2</v>
      </c>
      <c r="O156" s="82">
        <v>2.1</v>
      </c>
      <c r="P156" s="83">
        <v>0.4</v>
      </c>
      <c r="Q156" s="82">
        <v>0.2</v>
      </c>
      <c r="R156" s="82">
        <v>0.2</v>
      </c>
      <c r="S156" s="82">
        <v>1</v>
      </c>
      <c r="T156" s="83">
        <v>0.6</v>
      </c>
      <c r="U156" s="82">
        <v>0.3</v>
      </c>
      <c r="V156" s="82">
        <v>0.2</v>
      </c>
      <c r="W156" s="82">
        <v>1.7</v>
      </c>
    </row>
    <row r="157" spans="1:23" ht="15" thickBot="1" x14ac:dyDescent="0.4">
      <c r="A157" s="88">
        <v>154</v>
      </c>
      <c r="B157" s="89" t="s">
        <v>201</v>
      </c>
      <c r="C157" s="82">
        <v>401</v>
      </c>
      <c r="D157" s="83">
        <v>9.8000000000000007</v>
      </c>
      <c r="E157" s="82">
        <v>1.2</v>
      </c>
      <c r="F157" s="82">
        <v>7.6</v>
      </c>
      <c r="G157" s="82">
        <v>12.6</v>
      </c>
      <c r="H157" s="83">
        <v>13</v>
      </c>
      <c r="I157" s="82">
        <v>1.5</v>
      </c>
      <c r="J157" s="82">
        <v>10.3</v>
      </c>
      <c r="K157" s="82">
        <v>16.3</v>
      </c>
      <c r="L157" s="83">
        <v>9.1999999999999993</v>
      </c>
      <c r="M157" s="82">
        <v>1.2</v>
      </c>
      <c r="N157" s="82">
        <v>7.1</v>
      </c>
      <c r="O157" s="82">
        <v>11.9</v>
      </c>
      <c r="P157" s="83">
        <v>4.8</v>
      </c>
      <c r="Q157" s="82">
        <v>1</v>
      </c>
      <c r="R157" s="82">
        <v>3.2</v>
      </c>
      <c r="S157" s="82">
        <v>7</v>
      </c>
      <c r="T157" s="83">
        <v>6.9</v>
      </c>
      <c r="U157" s="82">
        <v>1.2</v>
      </c>
      <c r="V157" s="82">
        <v>4.8</v>
      </c>
      <c r="W157" s="82">
        <v>9.8000000000000007</v>
      </c>
    </row>
    <row r="158" spans="1:23" ht="15" thickBot="1" x14ac:dyDescent="0.4">
      <c r="A158" s="88">
        <v>155</v>
      </c>
      <c r="B158" s="89" t="s">
        <v>358</v>
      </c>
      <c r="C158" s="82">
        <v>167</v>
      </c>
      <c r="D158" s="83">
        <v>1.9</v>
      </c>
      <c r="E158" s="82">
        <v>0.9</v>
      </c>
      <c r="F158" s="82">
        <v>0.7</v>
      </c>
      <c r="G158" s="82">
        <v>4.5999999999999996</v>
      </c>
      <c r="H158" s="83">
        <v>3.5</v>
      </c>
      <c r="I158" s="82">
        <v>0.8</v>
      </c>
      <c r="J158" s="82">
        <v>2.2999999999999998</v>
      </c>
      <c r="K158" s="82">
        <v>5.4</v>
      </c>
      <c r="L158" s="83">
        <v>3.2</v>
      </c>
      <c r="M158" s="82">
        <v>0.8</v>
      </c>
      <c r="N158" s="82">
        <v>1.9</v>
      </c>
      <c r="O158" s="82">
        <v>5.3</v>
      </c>
      <c r="P158" s="83">
        <v>3.7</v>
      </c>
      <c r="Q158" s="82">
        <v>0.8</v>
      </c>
      <c r="R158" s="82">
        <v>2.4</v>
      </c>
      <c r="S158" s="82">
        <v>5.7</v>
      </c>
      <c r="T158" s="83">
        <v>2.5</v>
      </c>
      <c r="U158" s="82">
        <v>0.6</v>
      </c>
      <c r="V158" s="82">
        <v>1.5</v>
      </c>
      <c r="W158" s="82">
        <v>4.0999999999999996</v>
      </c>
    </row>
    <row r="159" spans="1:23" ht="15" thickBot="1" x14ac:dyDescent="0.4">
      <c r="A159" s="88">
        <v>156</v>
      </c>
      <c r="B159" s="89" t="s">
        <v>359</v>
      </c>
      <c r="C159" s="82">
        <v>212</v>
      </c>
      <c r="D159" s="83">
        <v>3.1</v>
      </c>
      <c r="E159" s="82">
        <v>0.6</v>
      </c>
      <c r="F159" s="82">
        <v>2.1</v>
      </c>
      <c r="G159" s="82">
        <v>4.5999999999999996</v>
      </c>
      <c r="H159" s="83">
        <v>3.6</v>
      </c>
      <c r="I159" s="82">
        <v>0.9</v>
      </c>
      <c r="J159" s="82">
        <v>2.2000000000000002</v>
      </c>
      <c r="K159" s="82">
        <v>5.7</v>
      </c>
      <c r="L159" s="83">
        <v>3.2</v>
      </c>
      <c r="M159" s="82">
        <v>0.7</v>
      </c>
      <c r="N159" s="82">
        <v>2.1</v>
      </c>
      <c r="O159" s="82">
        <v>4.8</v>
      </c>
      <c r="P159" s="83">
        <v>3.5</v>
      </c>
      <c r="Q159" s="82">
        <v>0.7</v>
      </c>
      <c r="R159" s="82">
        <v>2.4</v>
      </c>
      <c r="S159" s="82">
        <v>5.2</v>
      </c>
      <c r="T159" s="83">
        <v>3.8</v>
      </c>
      <c r="U159" s="82">
        <v>0.7</v>
      </c>
      <c r="V159" s="82">
        <v>2.6</v>
      </c>
      <c r="W159" s="82">
        <v>5.4</v>
      </c>
    </row>
    <row r="160" spans="1:23" ht="15" thickBot="1" x14ac:dyDescent="0.4">
      <c r="A160" s="88">
        <v>157</v>
      </c>
      <c r="B160" s="89" t="s">
        <v>197</v>
      </c>
      <c r="C160" s="82">
        <v>501</v>
      </c>
      <c r="D160" s="83">
        <v>10.5</v>
      </c>
      <c r="E160" s="82">
        <v>1.2</v>
      </c>
      <c r="F160" s="82">
        <v>8.3000000000000007</v>
      </c>
      <c r="G160" s="82">
        <v>13.2</v>
      </c>
      <c r="H160" s="83">
        <v>8.3000000000000007</v>
      </c>
      <c r="I160" s="82">
        <v>1.2</v>
      </c>
      <c r="J160" s="82">
        <v>6.3</v>
      </c>
      <c r="K160" s="82">
        <v>10.9</v>
      </c>
      <c r="L160" s="83">
        <v>9.4</v>
      </c>
      <c r="M160" s="82">
        <v>1.2</v>
      </c>
      <c r="N160" s="82">
        <v>7.3</v>
      </c>
      <c r="O160" s="82">
        <v>11.9</v>
      </c>
      <c r="P160" s="83">
        <v>10.7</v>
      </c>
      <c r="Q160" s="82">
        <v>1.4</v>
      </c>
      <c r="R160" s="82">
        <v>8.3000000000000007</v>
      </c>
      <c r="S160" s="82">
        <v>13.8</v>
      </c>
      <c r="T160" s="83">
        <v>9.1</v>
      </c>
      <c r="U160" s="82">
        <v>1.3</v>
      </c>
      <c r="V160" s="82">
        <v>6.9</v>
      </c>
      <c r="W160" s="82">
        <v>11.9</v>
      </c>
    </row>
    <row r="161" spans="1:23" ht="15" thickBot="1" x14ac:dyDescent="0.4">
      <c r="A161" s="88">
        <v>158</v>
      </c>
      <c r="B161" s="89" t="s">
        <v>360</v>
      </c>
      <c r="C161" s="82">
        <v>226</v>
      </c>
      <c r="D161" s="83">
        <v>2.8</v>
      </c>
      <c r="E161" s="82">
        <v>0.6</v>
      </c>
      <c r="F161" s="82">
        <v>1.9</v>
      </c>
      <c r="G161" s="82">
        <v>4.0999999999999996</v>
      </c>
      <c r="H161" s="83">
        <v>3.9</v>
      </c>
      <c r="I161" s="82">
        <v>0.8</v>
      </c>
      <c r="J161" s="82">
        <v>2.6</v>
      </c>
      <c r="K161" s="82">
        <v>5.8</v>
      </c>
      <c r="L161" s="83">
        <v>4.3</v>
      </c>
      <c r="M161" s="82">
        <v>0.8</v>
      </c>
      <c r="N161" s="82">
        <v>3</v>
      </c>
      <c r="O161" s="82">
        <v>6.1</v>
      </c>
      <c r="P161" s="83">
        <v>3.6</v>
      </c>
      <c r="Q161" s="82">
        <v>0.7</v>
      </c>
      <c r="R161" s="82">
        <v>2.4</v>
      </c>
      <c r="S161" s="82">
        <v>5.3</v>
      </c>
      <c r="T161" s="83">
        <v>3.8</v>
      </c>
      <c r="U161" s="82">
        <v>0.8</v>
      </c>
      <c r="V161" s="82">
        <v>2.5</v>
      </c>
      <c r="W161" s="82">
        <v>5.7</v>
      </c>
    </row>
    <row r="162" spans="1:23" ht="15" thickBot="1" x14ac:dyDescent="0.4">
      <c r="A162" s="88">
        <v>159</v>
      </c>
      <c r="B162" s="89" t="s">
        <v>361</v>
      </c>
      <c r="C162" s="82">
        <v>33</v>
      </c>
      <c r="D162" s="83">
        <v>0.8</v>
      </c>
      <c r="E162" s="82">
        <v>0.3</v>
      </c>
      <c r="F162" s="82">
        <v>0.3</v>
      </c>
      <c r="G162" s="82">
        <v>1.8</v>
      </c>
      <c r="H162" s="83">
        <v>0.5</v>
      </c>
      <c r="I162" s="82">
        <v>0.2</v>
      </c>
      <c r="J162" s="82">
        <v>0.2</v>
      </c>
      <c r="K162" s="82">
        <v>1.2</v>
      </c>
      <c r="L162" s="83">
        <v>1.2</v>
      </c>
      <c r="M162" s="82">
        <v>0.6</v>
      </c>
      <c r="N162" s="82">
        <v>0.4</v>
      </c>
      <c r="O162" s="82">
        <v>3.3</v>
      </c>
      <c r="P162" s="83">
        <v>0.3</v>
      </c>
      <c r="Q162" s="82">
        <v>0.1</v>
      </c>
      <c r="R162" s="82">
        <v>0.1</v>
      </c>
      <c r="S162" s="82">
        <v>0.5</v>
      </c>
      <c r="T162" s="83">
        <v>0.2</v>
      </c>
      <c r="U162" s="82">
        <v>0.1</v>
      </c>
      <c r="V162" s="82">
        <v>0.1</v>
      </c>
      <c r="W162" s="82">
        <v>0.7</v>
      </c>
    </row>
    <row r="163" spans="1:23" ht="15" thickBot="1" x14ac:dyDescent="0.4">
      <c r="A163" s="88">
        <v>160</v>
      </c>
      <c r="B163" s="89" t="s">
        <v>362</v>
      </c>
      <c r="C163" s="82">
        <v>19</v>
      </c>
      <c r="D163" s="83">
        <v>0.5</v>
      </c>
      <c r="E163" s="82">
        <v>0.3</v>
      </c>
      <c r="F163" s="82">
        <v>0.2</v>
      </c>
      <c r="G163" s="82">
        <v>1.4</v>
      </c>
      <c r="H163" s="83">
        <v>0.2</v>
      </c>
      <c r="I163" s="82">
        <v>0.1</v>
      </c>
      <c r="J163" s="82">
        <v>0</v>
      </c>
      <c r="K163" s="82">
        <v>0.8</v>
      </c>
      <c r="L163" s="83">
        <v>0.1</v>
      </c>
      <c r="M163" s="82">
        <v>0.1</v>
      </c>
      <c r="N163" s="82">
        <v>0</v>
      </c>
      <c r="O163" s="82">
        <v>0.4</v>
      </c>
      <c r="P163" s="83">
        <v>0.5</v>
      </c>
      <c r="Q163" s="82">
        <v>0.4</v>
      </c>
      <c r="R163" s="82">
        <v>0.1</v>
      </c>
      <c r="S163" s="82">
        <v>2.1</v>
      </c>
      <c r="T163" s="83">
        <v>0.3</v>
      </c>
      <c r="U163" s="82">
        <v>0.1</v>
      </c>
      <c r="V163" s="82">
        <v>0.2</v>
      </c>
      <c r="W163" s="82">
        <v>0.8</v>
      </c>
    </row>
    <row r="164" spans="1:23" ht="15" thickBot="1" x14ac:dyDescent="0.4">
      <c r="A164" s="88">
        <v>161</v>
      </c>
      <c r="B164" s="89" t="s">
        <v>363</v>
      </c>
      <c r="C164" s="82">
        <v>22</v>
      </c>
      <c r="D164" s="83">
        <v>0.8</v>
      </c>
      <c r="E164" s="82">
        <v>0.3</v>
      </c>
      <c r="F164" s="82">
        <v>0.4</v>
      </c>
      <c r="G164" s="82">
        <v>1.8</v>
      </c>
      <c r="H164" s="83">
        <v>0.2</v>
      </c>
      <c r="I164" s="82">
        <v>0.2</v>
      </c>
      <c r="J164" s="82">
        <v>0</v>
      </c>
      <c r="K164" s="82">
        <v>1</v>
      </c>
      <c r="L164" s="83">
        <v>0.5</v>
      </c>
      <c r="M164" s="82">
        <v>0.3</v>
      </c>
      <c r="N164" s="82">
        <v>0.1</v>
      </c>
      <c r="O164" s="82">
        <v>1.7</v>
      </c>
      <c r="P164" s="83">
        <v>0.3</v>
      </c>
      <c r="Q164" s="82">
        <v>0.2</v>
      </c>
      <c r="R164" s="82">
        <v>0.1</v>
      </c>
      <c r="S164" s="82">
        <v>0.9</v>
      </c>
      <c r="T164" s="83">
        <v>0.2</v>
      </c>
      <c r="U164" s="82">
        <v>0.2</v>
      </c>
      <c r="V164" s="82">
        <v>0.1</v>
      </c>
      <c r="W164" s="82">
        <v>0.9</v>
      </c>
    </row>
    <row r="165" spans="1:23" ht="15" thickBot="1" x14ac:dyDescent="0.4">
      <c r="A165" s="88">
        <v>162</v>
      </c>
      <c r="B165" s="89" t="s">
        <v>364</v>
      </c>
      <c r="C165" s="82">
        <v>46</v>
      </c>
      <c r="D165" s="83">
        <v>0.5</v>
      </c>
      <c r="E165" s="82">
        <v>0.2</v>
      </c>
      <c r="F165" s="82">
        <v>0.2</v>
      </c>
      <c r="G165" s="82">
        <v>1.2</v>
      </c>
      <c r="H165" s="83">
        <v>0.9</v>
      </c>
      <c r="I165" s="82">
        <v>0.3</v>
      </c>
      <c r="J165" s="82">
        <v>0.5</v>
      </c>
      <c r="K165" s="82">
        <v>1.9</v>
      </c>
      <c r="L165" s="83">
        <v>0.7</v>
      </c>
      <c r="M165" s="82">
        <v>0.3</v>
      </c>
      <c r="N165" s="82">
        <v>0.3</v>
      </c>
      <c r="O165" s="82">
        <v>1.6</v>
      </c>
      <c r="P165" s="83">
        <v>1.6</v>
      </c>
      <c r="Q165" s="82">
        <v>1</v>
      </c>
      <c r="R165" s="82">
        <v>0.5</v>
      </c>
      <c r="S165" s="82">
        <v>5.3</v>
      </c>
      <c r="T165" s="83">
        <v>0.4</v>
      </c>
      <c r="U165" s="82">
        <v>0.2</v>
      </c>
      <c r="V165" s="82">
        <v>0.2</v>
      </c>
      <c r="W165" s="82">
        <v>1.1000000000000001</v>
      </c>
    </row>
    <row r="166" spans="1:23" ht="15" thickBot="1" x14ac:dyDescent="0.4">
      <c r="A166" s="88">
        <v>163</v>
      </c>
      <c r="B166" s="89" t="s">
        <v>189</v>
      </c>
      <c r="C166" s="84">
        <v>1547</v>
      </c>
      <c r="D166" s="83">
        <v>27.6</v>
      </c>
      <c r="E166" s="82">
        <v>1.9</v>
      </c>
      <c r="F166" s="82">
        <v>24</v>
      </c>
      <c r="G166" s="82">
        <v>31.5</v>
      </c>
      <c r="H166" s="83">
        <v>29.6</v>
      </c>
      <c r="I166" s="82">
        <v>1.8</v>
      </c>
      <c r="J166" s="82">
        <v>26.2</v>
      </c>
      <c r="K166" s="82">
        <v>33.299999999999997</v>
      </c>
      <c r="L166" s="83">
        <v>29.4</v>
      </c>
      <c r="M166" s="82">
        <v>1.9</v>
      </c>
      <c r="N166" s="82">
        <v>25.9</v>
      </c>
      <c r="O166" s="82">
        <v>33.200000000000003</v>
      </c>
      <c r="P166" s="83">
        <v>34.4</v>
      </c>
      <c r="Q166" s="82">
        <v>2.2000000000000002</v>
      </c>
      <c r="R166" s="82">
        <v>30.2</v>
      </c>
      <c r="S166" s="82">
        <v>38.9</v>
      </c>
      <c r="T166" s="83">
        <v>31.9</v>
      </c>
      <c r="U166" s="82">
        <v>2</v>
      </c>
      <c r="V166" s="82">
        <v>28.2</v>
      </c>
      <c r="W166" s="82">
        <v>35.799999999999997</v>
      </c>
    </row>
    <row r="167" spans="1:23" ht="15" thickBot="1" x14ac:dyDescent="0.4">
      <c r="A167" s="88">
        <v>164</v>
      </c>
      <c r="B167" s="89" t="s">
        <v>365</v>
      </c>
      <c r="C167" s="82">
        <v>173</v>
      </c>
      <c r="D167" s="83">
        <v>3</v>
      </c>
      <c r="E167" s="82">
        <v>0.8</v>
      </c>
      <c r="F167" s="82">
        <v>1.7</v>
      </c>
      <c r="G167" s="82">
        <v>5.2</v>
      </c>
      <c r="H167" s="83">
        <v>3.2</v>
      </c>
      <c r="I167" s="82">
        <v>0.6</v>
      </c>
      <c r="J167" s="82">
        <v>2.1</v>
      </c>
      <c r="K167" s="82">
        <v>4.5999999999999996</v>
      </c>
      <c r="L167" s="83">
        <v>1.7</v>
      </c>
      <c r="M167" s="82">
        <v>0.5</v>
      </c>
      <c r="N167" s="82">
        <v>1</v>
      </c>
      <c r="O167" s="82">
        <v>2.9</v>
      </c>
      <c r="P167" s="83">
        <v>3.6</v>
      </c>
      <c r="Q167" s="82">
        <v>0.8</v>
      </c>
      <c r="R167" s="82">
        <v>2.2999999999999998</v>
      </c>
      <c r="S167" s="82">
        <v>5.5</v>
      </c>
      <c r="T167" s="83">
        <v>2.6</v>
      </c>
      <c r="U167" s="82">
        <v>0.5</v>
      </c>
      <c r="V167" s="82">
        <v>1.7</v>
      </c>
      <c r="W167" s="82">
        <v>3.9</v>
      </c>
    </row>
    <row r="168" spans="1:23" ht="15" thickBot="1" x14ac:dyDescent="0.4">
      <c r="A168" s="88">
        <v>165</v>
      </c>
      <c r="B168" s="89" t="s">
        <v>366</v>
      </c>
      <c r="C168" s="82">
        <v>66</v>
      </c>
      <c r="D168" s="83">
        <v>1.5</v>
      </c>
      <c r="E168" s="82">
        <v>0.5</v>
      </c>
      <c r="F168" s="82">
        <v>0.8</v>
      </c>
      <c r="G168" s="82">
        <v>3</v>
      </c>
      <c r="H168" s="83">
        <v>1.8</v>
      </c>
      <c r="I168" s="82">
        <v>0.5</v>
      </c>
      <c r="J168" s="82">
        <v>1</v>
      </c>
      <c r="K168" s="82">
        <v>3.2</v>
      </c>
      <c r="L168" s="83">
        <v>2.4</v>
      </c>
      <c r="M168" s="82">
        <v>0.6</v>
      </c>
      <c r="N168" s="82">
        <v>1.5</v>
      </c>
      <c r="O168" s="82">
        <v>3.8</v>
      </c>
      <c r="P168" s="83">
        <v>0.7</v>
      </c>
      <c r="Q168" s="82">
        <v>0.4</v>
      </c>
      <c r="R168" s="82">
        <v>0.2</v>
      </c>
      <c r="S168" s="82">
        <v>2</v>
      </c>
      <c r="T168" s="83">
        <v>0.5</v>
      </c>
      <c r="U168" s="82">
        <v>0.4</v>
      </c>
      <c r="V168" s="82">
        <v>0.1</v>
      </c>
      <c r="W168" s="82">
        <v>2.4</v>
      </c>
    </row>
    <row r="169" spans="1:23" ht="15" thickBot="1" x14ac:dyDescent="0.4">
      <c r="A169" s="88">
        <v>166</v>
      </c>
      <c r="B169" s="89" t="s">
        <v>367</v>
      </c>
      <c r="C169" s="82">
        <v>232</v>
      </c>
      <c r="D169" s="83">
        <v>3.3</v>
      </c>
      <c r="E169" s="82">
        <v>0.9</v>
      </c>
      <c r="F169" s="82">
        <v>1.9</v>
      </c>
      <c r="G169" s="82">
        <v>5.7</v>
      </c>
      <c r="H169" s="83">
        <v>2.5</v>
      </c>
      <c r="I169" s="82">
        <v>0.5</v>
      </c>
      <c r="J169" s="82">
        <v>1.6</v>
      </c>
      <c r="K169" s="82">
        <v>3.7</v>
      </c>
      <c r="L169" s="83">
        <v>5.3</v>
      </c>
      <c r="M169" s="82">
        <v>0.9</v>
      </c>
      <c r="N169" s="82">
        <v>3.8</v>
      </c>
      <c r="O169" s="82">
        <v>7.5</v>
      </c>
      <c r="P169" s="83">
        <v>4.9000000000000004</v>
      </c>
      <c r="Q169" s="82">
        <v>0.9</v>
      </c>
      <c r="R169" s="82">
        <v>3.5</v>
      </c>
      <c r="S169" s="82">
        <v>6.9</v>
      </c>
      <c r="T169" s="83">
        <v>6.4</v>
      </c>
      <c r="U169" s="82">
        <v>1</v>
      </c>
      <c r="V169" s="82">
        <v>4.5999999999999996</v>
      </c>
      <c r="W169" s="82">
        <v>8.8000000000000007</v>
      </c>
    </row>
    <row r="170" spans="1:23" ht="15" thickBot="1" x14ac:dyDescent="0.4">
      <c r="A170" s="88">
        <v>167</v>
      </c>
      <c r="B170" s="89" t="s">
        <v>368</v>
      </c>
      <c r="C170" s="82">
        <v>18</v>
      </c>
      <c r="D170" s="83">
        <v>0.1</v>
      </c>
      <c r="E170" s="82">
        <v>0.1</v>
      </c>
      <c r="F170" s="82">
        <v>0</v>
      </c>
      <c r="G170" s="82">
        <v>0.3</v>
      </c>
      <c r="H170" s="83">
        <v>0.5</v>
      </c>
      <c r="I170" s="82">
        <v>0.3</v>
      </c>
      <c r="J170" s="82">
        <v>0.2</v>
      </c>
      <c r="K170" s="82">
        <v>1.6</v>
      </c>
      <c r="L170" s="83">
        <v>0.3</v>
      </c>
      <c r="M170" s="82">
        <v>0.2</v>
      </c>
      <c r="N170" s="82">
        <v>0.1</v>
      </c>
      <c r="O170" s="82">
        <v>0.8</v>
      </c>
      <c r="P170" s="83">
        <v>0.1</v>
      </c>
      <c r="Q170" s="82">
        <v>0.1</v>
      </c>
      <c r="R170" s="82">
        <v>0</v>
      </c>
      <c r="S170" s="82">
        <v>0.4</v>
      </c>
      <c r="T170" s="83">
        <v>0.2</v>
      </c>
      <c r="U170" s="82">
        <v>0.1</v>
      </c>
      <c r="V170" s="82">
        <v>0.1</v>
      </c>
      <c r="W170" s="82">
        <v>0.8</v>
      </c>
    </row>
    <row r="171" spans="1:23" ht="15" thickBot="1" x14ac:dyDescent="0.4">
      <c r="A171" s="88">
        <v>168</v>
      </c>
      <c r="B171" s="89" t="s">
        <v>369</v>
      </c>
      <c r="C171" s="82">
        <v>6</v>
      </c>
      <c r="D171" s="83">
        <v>0.2</v>
      </c>
      <c r="E171" s="82">
        <v>0.1</v>
      </c>
      <c r="F171" s="82">
        <v>0</v>
      </c>
      <c r="G171" s="82">
        <v>0.7</v>
      </c>
      <c r="H171" s="83">
        <v>0.2</v>
      </c>
      <c r="I171" s="82">
        <v>0.2</v>
      </c>
      <c r="J171" s="82">
        <v>0</v>
      </c>
      <c r="K171" s="82">
        <v>1.1000000000000001</v>
      </c>
      <c r="L171" s="83">
        <v>0.3</v>
      </c>
      <c r="M171" s="82">
        <v>0.3</v>
      </c>
      <c r="N171" s="82">
        <v>0</v>
      </c>
      <c r="O171" s="82">
        <v>1.9</v>
      </c>
      <c r="P171" s="83">
        <v>0.1</v>
      </c>
      <c r="Q171" s="82">
        <v>0.1</v>
      </c>
      <c r="R171" s="82">
        <v>0</v>
      </c>
      <c r="S171" s="82">
        <v>0.5</v>
      </c>
      <c r="T171" s="83">
        <v>0.2</v>
      </c>
      <c r="U171" s="82">
        <v>0.2</v>
      </c>
      <c r="V171" s="82">
        <v>0</v>
      </c>
      <c r="W171" s="82">
        <v>1.5</v>
      </c>
    </row>
    <row r="172" spans="1:23" ht="15" thickBot="1" x14ac:dyDescent="0.4">
      <c r="A172" s="88">
        <v>169</v>
      </c>
      <c r="B172" s="89" t="s">
        <v>370</v>
      </c>
      <c r="C172" s="82">
        <v>35</v>
      </c>
      <c r="D172" s="83">
        <v>1.1000000000000001</v>
      </c>
      <c r="E172" s="82">
        <v>0.3</v>
      </c>
      <c r="F172" s="82">
        <v>0.6</v>
      </c>
      <c r="G172" s="82">
        <v>2</v>
      </c>
      <c r="H172" s="83">
        <v>0.1</v>
      </c>
      <c r="I172" s="82">
        <v>0.1</v>
      </c>
      <c r="J172" s="82">
        <v>0</v>
      </c>
      <c r="K172" s="82">
        <v>0.4</v>
      </c>
      <c r="L172" s="83">
        <v>0.2</v>
      </c>
      <c r="M172" s="82">
        <v>0.2</v>
      </c>
      <c r="N172" s="82">
        <v>0.1</v>
      </c>
      <c r="O172" s="82">
        <v>0.9</v>
      </c>
      <c r="P172" s="83">
        <v>1</v>
      </c>
      <c r="Q172" s="82">
        <v>0.6</v>
      </c>
      <c r="R172" s="82">
        <v>0.3</v>
      </c>
      <c r="S172" s="82">
        <v>3</v>
      </c>
      <c r="T172" s="83">
        <v>0.6</v>
      </c>
      <c r="U172" s="82">
        <v>0.3</v>
      </c>
      <c r="V172" s="82">
        <v>0.3</v>
      </c>
      <c r="W172" s="82">
        <v>1.4</v>
      </c>
    </row>
    <row r="173" spans="1:23" ht="15" thickBot="1" x14ac:dyDescent="0.4">
      <c r="A173" s="88">
        <v>170</v>
      </c>
      <c r="B173" s="89" t="s">
        <v>371</v>
      </c>
      <c r="C173" s="82">
        <v>34</v>
      </c>
      <c r="D173" s="83">
        <v>0.6</v>
      </c>
      <c r="E173" s="82">
        <v>0.2</v>
      </c>
      <c r="F173" s="82">
        <v>0.3</v>
      </c>
      <c r="G173" s="82">
        <v>1.3</v>
      </c>
      <c r="H173" s="83">
        <v>0.9</v>
      </c>
      <c r="I173" s="82">
        <v>0.3</v>
      </c>
      <c r="J173" s="82">
        <v>0.4</v>
      </c>
      <c r="K173" s="82">
        <v>1.9</v>
      </c>
      <c r="L173" s="83">
        <v>0.9</v>
      </c>
      <c r="M173" s="82">
        <v>0.4</v>
      </c>
      <c r="N173" s="82">
        <v>0.3</v>
      </c>
      <c r="O173" s="82">
        <v>2.2000000000000002</v>
      </c>
      <c r="P173" s="83">
        <v>0.8</v>
      </c>
      <c r="Q173" s="82">
        <v>0.4</v>
      </c>
      <c r="R173" s="82">
        <v>0.3</v>
      </c>
      <c r="S173" s="82">
        <v>2.1</v>
      </c>
      <c r="T173" s="83">
        <v>0.3</v>
      </c>
      <c r="U173" s="82">
        <v>0.3</v>
      </c>
      <c r="V173" s="82">
        <v>0.1</v>
      </c>
      <c r="W173" s="82">
        <v>1.6</v>
      </c>
    </row>
    <row r="174" spans="1:23" ht="15" thickBot="1" x14ac:dyDescent="0.4">
      <c r="A174" s="88">
        <v>171</v>
      </c>
      <c r="B174" s="89" t="s">
        <v>372</v>
      </c>
      <c r="C174" s="82">
        <v>30</v>
      </c>
      <c r="D174" s="83">
        <v>0.9</v>
      </c>
      <c r="E174" s="82">
        <v>0.7</v>
      </c>
      <c r="F174" s="82">
        <v>0.2</v>
      </c>
      <c r="G174" s="82">
        <v>3.8</v>
      </c>
      <c r="H174" s="83">
        <v>0.7</v>
      </c>
      <c r="I174" s="82">
        <v>0.3</v>
      </c>
      <c r="J174" s="82">
        <v>0.3</v>
      </c>
      <c r="K174" s="82">
        <v>1.5</v>
      </c>
      <c r="L174" s="83">
        <v>0.6</v>
      </c>
      <c r="M174" s="82">
        <v>0.3</v>
      </c>
      <c r="N174" s="82">
        <v>0.2</v>
      </c>
      <c r="O174" s="82">
        <v>1.7</v>
      </c>
      <c r="P174" s="83">
        <v>0</v>
      </c>
      <c r="Q174" s="82">
        <v>0</v>
      </c>
      <c r="R174" s="82">
        <v>0</v>
      </c>
      <c r="S174" s="82">
        <v>0.2</v>
      </c>
      <c r="T174" s="83">
        <v>1.3</v>
      </c>
      <c r="U174" s="82">
        <v>0.6</v>
      </c>
      <c r="V174" s="82">
        <v>0.6</v>
      </c>
      <c r="W174" s="82">
        <v>3.1</v>
      </c>
    </row>
    <row r="175" spans="1:23" ht="15" thickBot="1" x14ac:dyDescent="0.4">
      <c r="A175" s="88">
        <v>172</v>
      </c>
      <c r="B175" s="89" t="s">
        <v>373</v>
      </c>
      <c r="C175" s="82">
        <v>27</v>
      </c>
      <c r="D175" s="83">
        <v>0.5</v>
      </c>
      <c r="E175" s="82">
        <v>0.3</v>
      </c>
      <c r="F175" s="82">
        <v>0.1</v>
      </c>
      <c r="G175" s="82">
        <v>1.5</v>
      </c>
      <c r="H175" s="83">
        <v>0.2</v>
      </c>
      <c r="I175" s="82">
        <v>0.2</v>
      </c>
      <c r="J175" s="82">
        <v>0</v>
      </c>
      <c r="K175" s="82">
        <v>1</v>
      </c>
      <c r="L175" s="83">
        <v>0.3</v>
      </c>
      <c r="M175" s="82">
        <v>0.2</v>
      </c>
      <c r="N175" s="82">
        <v>0.1</v>
      </c>
      <c r="O175" s="82">
        <v>0.9</v>
      </c>
      <c r="P175" s="83">
        <v>0.8</v>
      </c>
      <c r="Q175" s="82">
        <v>0.3</v>
      </c>
      <c r="R175" s="82">
        <v>0.4</v>
      </c>
      <c r="S175" s="82">
        <v>1.8</v>
      </c>
      <c r="T175" s="83">
        <v>1</v>
      </c>
      <c r="U175" s="82">
        <v>0.4</v>
      </c>
      <c r="V175" s="82">
        <v>0.4</v>
      </c>
      <c r="W175" s="82">
        <v>2.4</v>
      </c>
    </row>
    <row r="176" spans="1:23" ht="15" thickBot="1" x14ac:dyDescent="0.4">
      <c r="A176" s="88">
        <v>173</v>
      </c>
      <c r="B176" s="89" t="s">
        <v>374</v>
      </c>
      <c r="C176" s="82">
        <v>62</v>
      </c>
      <c r="D176" s="83">
        <v>0.4</v>
      </c>
      <c r="E176" s="82">
        <v>0.2</v>
      </c>
      <c r="F176" s="82">
        <v>0.1</v>
      </c>
      <c r="G176" s="82">
        <v>0.9</v>
      </c>
      <c r="H176" s="83">
        <v>2.4</v>
      </c>
      <c r="I176" s="82">
        <v>0.7</v>
      </c>
      <c r="J176" s="82">
        <v>1.3</v>
      </c>
      <c r="K176" s="82">
        <v>4.3</v>
      </c>
      <c r="L176" s="83">
        <v>0.4</v>
      </c>
      <c r="M176" s="82">
        <v>0.2</v>
      </c>
      <c r="N176" s="82">
        <v>0.1</v>
      </c>
      <c r="O176" s="82">
        <v>1</v>
      </c>
      <c r="P176" s="83">
        <v>2.1</v>
      </c>
      <c r="Q176" s="82">
        <v>0.6</v>
      </c>
      <c r="R176" s="82">
        <v>1.3</v>
      </c>
      <c r="S176" s="82">
        <v>3.6</v>
      </c>
      <c r="T176" s="83">
        <v>3.1</v>
      </c>
      <c r="U176" s="82">
        <v>1</v>
      </c>
      <c r="V176" s="82">
        <v>1.6</v>
      </c>
      <c r="W176" s="82">
        <v>5.8</v>
      </c>
    </row>
    <row r="177" spans="1:23" ht="15" thickBot="1" x14ac:dyDescent="0.4">
      <c r="A177" s="88">
        <v>174</v>
      </c>
      <c r="B177" s="89" t="s">
        <v>375</v>
      </c>
      <c r="C177" s="82">
        <v>5</v>
      </c>
      <c r="D177" s="83">
        <v>0</v>
      </c>
      <c r="E177" s="82">
        <v>0</v>
      </c>
      <c r="F177" s="50">
        <v>0</v>
      </c>
      <c r="G177" s="50">
        <v>0</v>
      </c>
      <c r="H177" s="83">
        <v>0</v>
      </c>
      <c r="I177" s="82">
        <v>0</v>
      </c>
      <c r="J177" s="50">
        <v>0</v>
      </c>
      <c r="K177" s="50">
        <v>0</v>
      </c>
      <c r="L177" s="83">
        <v>0</v>
      </c>
      <c r="M177" s="82">
        <v>0</v>
      </c>
      <c r="N177" s="50">
        <v>0</v>
      </c>
      <c r="O177" s="50">
        <v>0</v>
      </c>
      <c r="P177" s="83">
        <v>0.2</v>
      </c>
      <c r="Q177" s="82">
        <v>0.1</v>
      </c>
      <c r="R177" s="82">
        <v>0.1</v>
      </c>
      <c r="S177" s="82">
        <v>0.8</v>
      </c>
      <c r="T177" s="83">
        <v>0.3</v>
      </c>
      <c r="U177" s="82">
        <v>0.3</v>
      </c>
      <c r="V177" s="82">
        <v>0</v>
      </c>
      <c r="W177" s="82">
        <v>2</v>
      </c>
    </row>
    <row r="178" spans="1:23" ht="15" thickBot="1" x14ac:dyDescent="0.4">
      <c r="A178" s="88">
        <v>175</v>
      </c>
      <c r="B178" s="89" t="s">
        <v>376</v>
      </c>
      <c r="C178" s="82">
        <v>77</v>
      </c>
      <c r="D178" s="83">
        <v>0.4</v>
      </c>
      <c r="E178" s="82">
        <v>0.3</v>
      </c>
      <c r="F178" s="82">
        <v>0.1</v>
      </c>
      <c r="G178" s="82">
        <v>1.5</v>
      </c>
      <c r="H178" s="83">
        <v>0.5</v>
      </c>
      <c r="I178" s="82">
        <v>0.3</v>
      </c>
      <c r="J178" s="82">
        <v>0.1</v>
      </c>
      <c r="K178" s="82">
        <v>1.6</v>
      </c>
      <c r="L178" s="83">
        <v>1</v>
      </c>
      <c r="M178" s="82">
        <v>0.4</v>
      </c>
      <c r="N178" s="82">
        <v>0.4</v>
      </c>
      <c r="O178" s="82">
        <v>2.2000000000000002</v>
      </c>
      <c r="P178" s="83">
        <v>2.1</v>
      </c>
      <c r="Q178" s="82">
        <v>0.4</v>
      </c>
      <c r="R178" s="82">
        <v>1.4</v>
      </c>
      <c r="S178" s="82">
        <v>3.1</v>
      </c>
      <c r="T178" s="83">
        <v>3.2</v>
      </c>
      <c r="U178" s="82">
        <v>0.8</v>
      </c>
      <c r="V178" s="82">
        <v>2</v>
      </c>
      <c r="W178" s="82">
        <v>5.2</v>
      </c>
    </row>
    <row r="179" spans="1:23" ht="15" thickBot="1" x14ac:dyDescent="0.4">
      <c r="A179" s="88">
        <v>176</v>
      </c>
      <c r="B179" s="89" t="s">
        <v>190</v>
      </c>
      <c r="C179" s="84">
        <v>1406</v>
      </c>
      <c r="D179" s="83">
        <v>16.8</v>
      </c>
      <c r="E179" s="82">
        <v>1.4</v>
      </c>
      <c r="F179" s="82">
        <v>14.2</v>
      </c>
      <c r="G179" s="82">
        <v>19.8</v>
      </c>
      <c r="H179" s="83">
        <v>20.100000000000001</v>
      </c>
      <c r="I179" s="82">
        <v>1.5</v>
      </c>
      <c r="J179" s="82">
        <v>17.2</v>
      </c>
      <c r="K179" s="82">
        <v>23.2</v>
      </c>
      <c r="L179" s="83">
        <v>22.5</v>
      </c>
      <c r="M179" s="82">
        <v>1.7</v>
      </c>
      <c r="N179" s="82">
        <v>19.399999999999999</v>
      </c>
      <c r="O179" s="82">
        <v>25.9</v>
      </c>
      <c r="P179" s="83">
        <v>27.9</v>
      </c>
      <c r="Q179" s="82">
        <v>2.1</v>
      </c>
      <c r="R179" s="82">
        <v>24</v>
      </c>
      <c r="S179" s="82">
        <v>32.1</v>
      </c>
      <c r="T179" s="83">
        <v>26.8</v>
      </c>
      <c r="U179" s="82">
        <v>1.8</v>
      </c>
      <c r="V179" s="82">
        <v>23.4</v>
      </c>
      <c r="W179" s="82">
        <v>30.6</v>
      </c>
    </row>
    <row r="180" spans="1:23" ht="15" thickBot="1" x14ac:dyDescent="0.4">
      <c r="A180" s="88">
        <v>177</v>
      </c>
      <c r="B180" s="89" t="s">
        <v>186</v>
      </c>
      <c r="C180" s="84">
        <v>2698</v>
      </c>
      <c r="D180" s="83">
        <v>55.2</v>
      </c>
      <c r="E180" s="82">
        <v>2.1</v>
      </c>
      <c r="F180" s="82">
        <v>51</v>
      </c>
      <c r="G180" s="82">
        <v>59.3</v>
      </c>
      <c r="H180" s="83">
        <v>51.4</v>
      </c>
      <c r="I180" s="82">
        <v>2</v>
      </c>
      <c r="J180" s="82">
        <v>47.4</v>
      </c>
      <c r="K180" s="82">
        <v>55.4</v>
      </c>
      <c r="L180" s="83">
        <v>49.8</v>
      </c>
      <c r="M180" s="82">
        <v>2.1</v>
      </c>
      <c r="N180" s="82">
        <v>45.7</v>
      </c>
      <c r="O180" s="82">
        <v>53.9</v>
      </c>
      <c r="P180" s="83">
        <v>54.5</v>
      </c>
      <c r="Q180" s="82">
        <v>2.2999999999999998</v>
      </c>
      <c r="R180" s="82">
        <v>49.9</v>
      </c>
      <c r="S180" s="82">
        <v>58.9</v>
      </c>
      <c r="T180" s="83">
        <v>58</v>
      </c>
      <c r="U180" s="82">
        <v>2</v>
      </c>
      <c r="V180" s="82">
        <v>54</v>
      </c>
      <c r="W180" s="82">
        <v>61.9</v>
      </c>
    </row>
    <row r="181" spans="1:23" ht="15" thickBot="1" x14ac:dyDescent="0.4">
      <c r="A181" s="88">
        <v>178</v>
      </c>
      <c r="B181" s="89" t="s">
        <v>377</v>
      </c>
      <c r="C181" s="82">
        <v>3</v>
      </c>
      <c r="D181" s="83">
        <v>0</v>
      </c>
      <c r="E181" s="82">
        <v>0</v>
      </c>
      <c r="F181" s="82">
        <v>0</v>
      </c>
      <c r="G181" s="82">
        <v>0.3</v>
      </c>
      <c r="H181" s="83">
        <v>0.1</v>
      </c>
      <c r="I181" s="82">
        <v>0.1</v>
      </c>
      <c r="J181" s="82">
        <v>0</v>
      </c>
      <c r="K181" s="82">
        <v>0.5</v>
      </c>
      <c r="L181" s="83">
        <v>0</v>
      </c>
      <c r="M181" s="82">
        <v>0</v>
      </c>
      <c r="N181" s="50">
        <v>0</v>
      </c>
      <c r="O181" s="50">
        <v>0</v>
      </c>
      <c r="P181" s="83">
        <v>0</v>
      </c>
      <c r="Q181" s="82">
        <v>0</v>
      </c>
      <c r="R181" s="82">
        <v>0</v>
      </c>
      <c r="S181" s="82">
        <v>0</v>
      </c>
      <c r="T181" s="83">
        <v>0</v>
      </c>
      <c r="U181" s="82">
        <v>0</v>
      </c>
      <c r="V181" s="82">
        <v>0</v>
      </c>
      <c r="W181" s="82">
        <v>0</v>
      </c>
    </row>
    <row r="182" spans="1:23" ht="15" thickBot="1" x14ac:dyDescent="0.4">
      <c r="A182" s="88">
        <v>179</v>
      </c>
      <c r="B182" s="89" t="s">
        <v>378</v>
      </c>
      <c r="C182" s="82">
        <v>2</v>
      </c>
      <c r="D182" s="83">
        <v>0</v>
      </c>
      <c r="E182" s="82">
        <v>0</v>
      </c>
      <c r="F182" s="50">
        <v>0</v>
      </c>
      <c r="G182" s="50">
        <v>0</v>
      </c>
      <c r="H182" s="83">
        <v>0</v>
      </c>
      <c r="I182" s="82">
        <v>0</v>
      </c>
      <c r="J182" s="50">
        <v>0</v>
      </c>
      <c r="K182" s="50">
        <v>0</v>
      </c>
      <c r="L182" s="83">
        <v>0</v>
      </c>
      <c r="M182" s="82">
        <v>0</v>
      </c>
      <c r="N182" s="82">
        <v>0</v>
      </c>
      <c r="O182" s="82">
        <v>0.2</v>
      </c>
      <c r="P182" s="83">
        <v>0</v>
      </c>
      <c r="Q182" s="82">
        <v>0</v>
      </c>
      <c r="R182" s="50">
        <v>0</v>
      </c>
      <c r="S182" s="50">
        <v>0</v>
      </c>
      <c r="T182" s="83">
        <v>0.1</v>
      </c>
      <c r="U182" s="82">
        <v>0.1</v>
      </c>
      <c r="V182" s="82">
        <v>0</v>
      </c>
      <c r="W182" s="82">
        <v>0.7</v>
      </c>
    </row>
    <row r="183" spans="1:23" ht="15" thickBot="1" x14ac:dyDescent="0.4">
      <c r="A183" s="88">
        <v>180</v>
      </c>
      <c r="B183" s="89" t="s">
        <v>379</v>
      </c>
      <c r="C183" s="82">
        <v>13</v>
      </c>
      <c r="D183" s="83">
        <v>0.1</v>
      </c>
      <c r="E183" s="82">
        <v>0.1</v>
      </c>
      <c r="F183" s="82">
        <v>0</v>
      </c>
      <c r="G183" s="82">
        <v>0.8</v>
      </c>
      <c r="H183" s="83">
        <v>0.2</v>
      </c>
      <c r="I183" s="82">
        <v>0.1</v>
      </c>
      <c r="J183" s="82">
        <v>0.1</v>
      </c>
      <c r="K183" s="82">
        <v>0.8</v>
      </c>
      <c r="L183" s="83">
        <v>0.5</v>
      </c>
      <c r="M183" s="82">
        <v>0.2</v>
      </c>
      <c r="N183" s="82">
        <v>0.2</v>
      </c>
      <c r="O183" s="82">
        <v>1.3</v>
      </c>
      <c r="P183" s="83">
        <v>0</v>
      </c>
      <c r="Q183" s="82">
        <v>0</v>
      </c>
      <c r="R183" s="82">
        <v>0</v>
      </c>
      <c r="S183" s="82">
        <v>0.2</v>
      </c>
      <c r="T183" s="83">
        <v>0.1</v>
      </c>
      <c r="U183" s="82">
        <v>0.1</v>
      </c>
      <c r="V183" s="82">
        <v>0</v>
      </c>
      <c r="W183" s="82">
        <v>0.4</v>
      </c>
    </row>
    <row r="184" spans="1:23" ht="15" thickBot="1" x14ac:dyDescent="0.4">
      <c r="A184" s="88">
        <v>181</v>
      </c>
      <c r="B184" s="89" t="s">
        <v>203</v>
      </c>
      <c r="C184" s="82">
        <v>452</v>
      </c>
      <c r="D184" s="83">
        <v>5.9</v>
      </c>
      <c r="E184" s="82">
        <v>0.9</v>
      </c>
      <c r="F184" s="82">
        <v>4.4000000000000004</v>
      </c>
      <c r="G184" s="82">
        <v>7.9</v>
      </c>
      <c r="H184" s="83">
        <v>5.3</v>
      </c>
      <c r="I184" s="82">
        <v>0.8</v>
      </c>
      <c r="J184" s="82">
        <v>4</v>
      </c>
      <c r="K184" s="82">
        <v>7.1</v>
      </c>
      <c r="L184" s="83">
        <v>8.1</v>
      </c>
      <c r="M184" s="82">
        <v>1.1000000000000001</v>
      </c>
      <c r="N184" s="82">
        <v>6.2</v>
      </c>
      <c r="O184" s="82">
        <v>10.4</v>
      </c>
      <c r="P184" s="83">
        <v>6.2</v>
      </c>
      <c r="Q184" s="82">
        <v>0.8</v>
      </c>
      <c r="R184" s="82">
        <v>4.8</v>
      </c>
      <c r="S184" s="82">
        <v>8</v>
      </c>
      <c r="T184" s="83">
        <v>8.3000000000000007</v>
      </c>
      <c r="U184" s="82">
        <v>1.2</v>
      </c>
      <c r="V184" s="82">
        <v>6.3</v>
      </c>
      <c r="W184" s="82">
        <v>11</v>
      </c>
    </row>
    <row r="185" spans="1:23" ht="15" thickBot="1" x14ac:dyDescent="0.4">
      <c r="A185" s="88">
        <v>182</v>
      </c>
      <c r="B185" s="89" t="s">
        <v>380</v>
      </c>
      <c r="C185" s="82">
        <v>90</v>
      </c>
      <c r="D185" s="83">
        <v>1</v>
      </c>
      <c r="E185" s="82">
        <v>0.4</v>
      </c>
      <c r="F185" s="82">
        <v>0.5</v>
      </c>
      <c r="G185" s="82">
        <v>2.2000000000000002</v>
      </c>
      <c r="H185" s="83">
        <v>1.2</v>
      </c>
      <c r="I185" s="82">
        <v>0.4</v>
      </c>
      <c r="J185" s="82">
        <v>0.7</v>
      </c>
      <c r="K185" s="82">
        <v>2.2000000000000002</v>
      </c>
      <c r="L185" s="83">
        <v>1.1000000000000001</v>
      </c>
      <c r="M185" s="82">
        <v>0.4</v>
      </c>
      <c r="N185" s="82">
        <v>0.5</v>
      </c>
      <c r="O185" s="82">
        <v>2.1</v>
      </c>
      <c r="P185" s="83">
        <v>2.2000000000000002</v>
      </c>
      <c r="Q185" s="82">
        <v>0.5</v>
      </c>
      <c r="R185" s="82">
        <v>1.4</v>
      </c>
      <c r="S185" s="82">
        <v>3.6</v>
      </c>
      <c r="T185" s="83">
        <v>0.9</v>
      </c>
      <c r="U185" s="82">
        <v>0.3</v>
      </c>
      <c r="V185" s="82">
        <v>0.5</v>
      </c>
      <c r="W185" s="82">
        <v>1.6</v>
      </c>
    </row>
    <row r="186" spans="1:23" ht="15" thickBot="1" x14ac:dyDescent="0.4">
      <c r="A186" s="88">
        <v>183</v>
      </c>
      <c r="B186" s="89" t="s">
        <v>381</v>
      </c>
      <c r="C186" s="82">
        <v>38</v>
      </c>
      <c r="D186" s="83">
        <v>0.5</v>
      </c>
      <c r="E186" s="82">
        <v>0.3</v>
      </c>
      <c r="F186" s="82">
        <v>0.1</v>
      </c>
      <c r="G186" s="82">
        <v>1.5</v>
      </c>
      <c r="H186" s="83">
        <v>1.2</v>
      </c>
      <c r="I186" s="82">
        <v>0.6</v>
      </c>
      <c r="J186" s="82">
        <v>0.5</v>
      </c>
      <c r="K186" s="82">
        <v>3</v>
      </c>
      <c r="L186" s="83">
        <v>0.3</v>
      </c>
      <c r="M186" s="82">
        <v>0.1</v>
      </c>
      <c r="N186" s="82">
        <v>0.1</v>
      </c>
      <c r="O186" s="82">
        <v>0.8</v>
      </c>
      <c r="P186" s="83">
        <v>1.1000000000000001</v>
      </c>
      <c r="Q186" s="82">
        <v>0.5</v>
      </c>
      <c r="R186" s="82">
        <v>0.5</v>
      </c>
      <c r="S186" s="82">
        <v>2.7</v>
      </c>
      <c r="T186" s="83">
        <v>1</v>
      </c>
      <c r="U186" s="82">
        <v>0.4</v>
      </c>
      <c r="V186" s="82">
        <v>0.5</v>
      </c>
      <c r="W186" s="82">
        <v>2.2000000000000002</v>
      </c>
    </row>
    <row r="187" spans="1:23" ht="15" thickBot="1" x14ac:dyDescent="0.4">
      <c r="A187" s="88">
        <v>184</v>
      </c>
      <c r="B187" s="89" t="s">
        <v>382</v>
      </c>
      <c r="C187" s="82">
        <v>7</v>
      </c>
      <c r="D187" s="83">
        <v>0</v>
      </c>
      <c r="E187" s="82">
        <v>0</v>
      </c>
      <c r="F187" s="82">
        <v>0</v>
      </c>
      <c r="G187" s="82">
        <v>0.3</v>
      </c>
      <c r="H187" s="83">
        <v>0.1</v>
      </c>
      <c r="I187" s="82">
        <v>0.1</v>
      </c>
      <c r="J187" s="82">
        <v>0</v>
      </c>
      <c r="K187" s="82">
        <v>1</v>
      </c>
      <c r="L187" s="83">
        <v>0.2</v>
      </c>
      <c r="M187" s="82">
        <v>0.2</v>
      </c>
      <c r="N187" s="82">
        <v>0</v>
      </c>
      <c r="O187" s="82">
        <v>0.9</v>
      </c>
      <c r="P187" s="83">
        <v>0.2</v>
      </c>
      <c r="Q187" s="82">
        <v>0.1</v>
      </c>
      <c r="R187" s="82">
        <v>0</v>
      </c>
      <c r="S187" s="82">
        <v>0.8</v>
      </c>
      <c r="T187" s="83">
        <v>0.1</v>
      </c>
      <c r="U187" s="82">
        <v>0.1</v>
      </c>
      <c r="V187" s="82">
        <v>0</v>
      </c>
      <c r="W187" s="82">
        <v>0.4</v>
      </c>
    </row>
    <row r="188" spans="1:23" ht="15" thickBot="1" x14ac:dyDescent="0.4">
      <c r="A188" s="88">
        <v>185</v>
      </c>
      <c r="B188" s="89" t="s">
        <v>383</v>
      </c>
      <c r="C188" s="82">
        <v>52</v>
      </c>
      <c r="D188" s="83">
        <v>0.7</v>
      </c>
      <c r="E188" s="82">
        <v>0.2</v>
      </c>
      <c r="F188" s="82">
        <v>0.4</v>
      </c>
      <c r="G188" s="82">
        <v>1.4</v>
      </c>
      <c r="H188" s="83">
        <v>1.1000000000000001</v>
      </c>
      <c r="I188" s="82">
        <v>0.5</v>
      </c>
      <c r="J188" s="82">
        <v>0.4</v>
      </c>
      <c r="K188" s="82">
        <v>2.5</v>
      </c>
      <c r="L188" s="83">
        <v>1</v>
      </c>
      <c r="M188" s="82">
        <v>0.3</v>
      </c>
      <c r="N188" s="82">
        <v>0.6</v>
      </c>
      <c r="O188" s="82">
        <v>1.8</v>
      </c>
      <c r="P188" s="83">
        <v>1.1000000000000001</v>
      </c>
      <c r="Q188" s="82">
        <v>0.6</v>
      </c>
      <c r="R188" s="82">
        <v>0.4</v>
      </c>
      <c r="S188" s="82">
        <v>2.9</v>
      </c>
      <c r="T188" s="83">
        <v>0.6</v>
      </c>
      <c r="U188" s="82">
        <v>0.3</v>
      </c>
      <c r="V188" s="82">
        <v>0.2</v>
      </c>
      <c r="W188" s="82">
        <v>1.8</v>
      </c>
    </row>
    <row r="189" spans="1:23" ht="23.5" thickBot="1" x14ac:dyDescent="0.4">
      <c r="A189" s="88">
        <v>186</v>
      </c>
      <c r="B189" s="89" t="s">
        <v>384</v>
      </c>
      <c r="C189" s="82">
        <v>553</v>
      </c>
      <c r="D189" s="83">
        <v>8.1999999999999993</v>
      </c>
      <c r="E189" s="82">
        <v>1.3</v>
      </c>
      <c r="F189" s="82">
        <v>6</v>
      </c>
      <c r="G189" s="82">
        <v>11</v>
      </c>
      <c r="H189" s="83">
        <v>8.3000000000000007</v>
      </c>
      <c r="I189" s="82">
        <v>1.1000000000000001</v>
      </c>
      <c r="J189" s="82">
        <v>6.4</v>
      </c>
      <c r="K189" s="82">
        <v>10.7</v>
      </c>
      <c r="L189" s="83">
        <v>11.3</v>
      </c>
      <c r="M189" s="82">
        <v>1.3</v>
      </c>
      <c r="N189" s="82">
        <v>9.1</v>
      </c>
      <c r="O189" s="82">
        <v>14</v>
      </c>
      <c r="P189" s="83">
        <v>10.9</v>
      </c>
      <c r="Q189" s="82">
        <v>1.5</v>
      </c>
      <c r="R189" s="82">
        <v>8.3000000000000007</v>
      </c>
      <c r="S189" s="82">
        <v>14.1</v>
      </c>
      <c r="T189" s="83">
        <v>13.3</v>
      </c>
      <c r="U189" s="82">
        <v>1.3</v>
      </c>
      <c r="V189" s="82">
        <v>10.9</v>
      </c>
      <c r="W189" s="82">
        <v>16.2</v>
      </c>
    </row>
    <row r="190" spans="1:23" ht="15" thickBot="1" x14ac:dyDescent="0.4">
      <c r="A190" s="88">
        <v>187</v>
      </c>
      <c r="B190" s="89" t="s">
        <v>385</v>
      </c>
      <c r="C190" s="82">
        <v>14</v>
      </c>
      <c r="D190" s="83">
        <v>0.1</v>
      </c>
      <c r="E190" s="82">
        <v>0.1</v>
      </c>
      <c r="F190" s="82">
        <v>0</v>
      </c>
      <c r="G190" s="82">
        <v>0.6</v>
      </c>
      <c r="H190" s="83">
        <v>0.2</v>
      </c>
      <c r="I190" s="82">
        <v>0.2</v>
      </c>
      <c r="J190" s="82">
        <v>0</v>
      </c>
      <c r="K190" s="82">
        <v>1.2</v>
      </c>
      <c r="L190" s="83">
        <v>0.1</v>
      </c>
      <c r="M190" s="82">
        <v>0.1</v>
      </c>
      <c r="N190" s="82">
        <v>0</v>
      </c>
      <c r="O190" s="82">
        <v>1</v>
      </c>
      <c r="P190" s="83">
        <v>0.2</v>
      </c>
      <c r="Q190" s="82">
        <v>0.1</v>
      </c>
      <c r="R190" s="82">
        <v>0.1</v>
      </c>
      <c r="S190" s="82">
        <v>0.4</v>
      </c>
      <c r="T190" s="83">
        <v>0.8</v>
      </c>
      <c r="U190" s="82">
        <v>0.4</v>
      </c>
      <c r="V190" s="82">
        <v>0.3</v>
      </c>
      <c r="W190" s="82">
        <v>2.1</v>
      </c>
    </row>
    <row r="191" spans="1:23" ht="15" thickBot="1" x14ac:dyDescent="0.4">
      <c r="A191" s="88">
        <v>188</v>
      </c>
      <c r="B191" s="89" t="s">
        <v>386</v>
      </c>
      <c r="C191" s="82">
        <v>94</v>
      </c>
      <c r="D191" s="83">
        <v>1.7</v>
      </c>
      <c r="E191" s="82">
        <v>0.6</v>
      </c>
      <c r="F191" s="82">
        <v>0.8</v>
      </c>
      <c r="G191" s="82">
        <v>3.3</v>
      </c>
      <c r="H191" s="83">
        <v>0.7</v>
      </c>
      <c r="I191" s="82">
        <v>0.3</v>
      </c>
      <c r="J191" s="82">
        <v>0.3</v>
      </c>
      <c r="K191" s="82">
        <v>1.7</v>
      </c>
      <c r="L191" s="83">
        <v>1</v>
      </c>
      <c r="M191" s="82">
        <v>0.4</v>
      </c>
      <c r="N191" s="82">
        <v>0.5</v>
      </c>
      <c r="O191" s="82">
        <v>2</v>
      </c>
      <c r="P191" s="83">
        <v>2.6</v>
      </c>
      <c r="Q191" s="82">
        <v>0.8</v>
      </c>
      <c r="R191" s="82">
        <v>1.5</v>
      </c>
      <c r="S191" s="82">
        <v>4.5999999999999996</v>
      </c>
      <c r="T191" s="83">
        <v>1.9</v>
      </c>
      <c r="U191" s="82">
        <v>0.5</v>
      </c>
      <c r="V191" s="82">
        <v>1.1000000000000001</v>
      </c>
      <c r="W191" s="82">
        <v>3</v>
      </c>
    </row>
    <row r="192" spans="1:23" ht="15" thickBot="1" x14ac:dyDescent="0.4">
      <c r="A192" s="88">
        <v>189</v>
      </c>
      <c r="B192" s="89" t="s">
        <v>387</v>
      </c>
      <c r="C192" s="82">
        <v>50</v>
      </c>
      <c r="D192" s="83">
        <v>1.9</v>
      </c>
      <c r="E192" s="82">
        <v>0.6</v>
      </c>
      <c r="F192" s="82">
        <v>1</v>
      </c>
      <c r="G192" s="82">
        <v>3.5</v>
      </c>
      <c r="H192" s="83">
        <v>1</v>
      </c>
      <c r="I192" s="82">
        <v>0.5</v>
      </c>
      <c r="J192" s="82">
        <v>0.4</v>
      </c>
      <c r="K192" s="82">
        <v>2.5</v>
      </c>
      <c r="L192" s="83">
        <v>0.4</v>
      </c>
      <c r="M192" s="82">
        <v>0.2</v>
      </c>
      <c r="N192" s="82">
        <v>0.1</v>
      </c>
      <c r="O192" s="82">
        <v>0.9</v>
      </c>
      <c r="P192" s="83">
        <v>0.4</v>
      </c>
      <c r="Q192" s="82">
        <v>0.2</v>
      </c>
      <c r="R192" s="82">
        <v>0.2</v>
      </c>
      <c r="S192" s="82">
        <v>0.9</v>
      </c>
      <c r="T192" s="83">
        <v>0.7</v>
      </c>
      <c r="U192" s="82">
        <v>0.3</v>
      </c>
      <c r="V192" s="82">
        <v>0.3</v>
      </c>
      <c r="W192" s="82">
        <v>1.5</v>
      </c>
    </row>
    <row r="193" spans="1:23" ht="15" thickBot="1" x14ac:dyDescent="0.4">
      <c r="A193" s="88">
        <v>190</v>
      </c>
      <c r="B193" s="89" t="s">
        <v>188</v>
      </c>
      <c r="C193" s="84">
        <v>1743</v>
      </c>
      <c r="D193" s="83">
        <v>30.7</v>
      </c>
      <c r="E193" s="82">
        <v>2</v>
      </c>
      <c r="F193" s="82">
        <v>26.8</v>
      </c>
      <c r="G193" s="82">
        <v>34.799999999999997</v>
      </c>
      <c r="H193" s="83">
        <v>28.4</v>
      </c>
      <c r="I193" s="82">
        <v>1.8</v>
      </c>
      <c r="J193" s="82">
        <v>25.1</v>
      </c>
      <c r="K193" s="82">
        <v>32</v>
      </c>
      <c r="L193" s="83">
        <v>28.8</v>
      </c>
      <c r="M193" s="82">
        <v>1.9</v>
      </c>
      <c r="N193" s="82">
        <v>25.2</v>
      </c>
      <c r="O193" s="82">
        <v>32.700000000000003</v>
      </c>
      <c r="P193" s="83">
        <v>35.299999999999997</v>
      </c>
      <c r="Q193" s="82">
        <v>2.2000000000000002</v>
      </c>
      <c r="R193" s="82">
        <v>31.2</v>
      </c>
      <c r="S193" s="82">
        <v>39.700000000000003</v>
      </c>
      <c r="T193" s="83">
        <v>35.5</v>
      </c>
      <c r="U193" s="82">
        <v>2</v>
      </c>
      <c r="V193" s="82">
        <v>31.6</v>
      </c>
      <c r="W193" s="82">
        <v>39.5</v>
      </c>
    </row>
    <row r="194" spans="1:23" ht="15" thickBot="1" x14ac:dyDescent="0.4">
      <c r="A194" s="88">
        <v>191</v>
      </c>
      <c r="B194" s="89" t="s">
        <v>198</v>
      </c>
      <c r="C194" s="82">
        <v>442</v>
      </c>
      <c r="D194" s="83">
        <v>10.1</v>
      </c>
      <c r="E194" s="82">
        <v>1.4</v>
      </c>
      <c r="F194" s="82">
        <v>7.7</v>
      </c>
      <c r="G194" s="82">
        <v>13.1</v>
      </c>
      <c r="H194" s="83">
        <v>6.2</v>
      </c>
      <c r="I194" s="82">
        <v>1</v>
      </c>
      <c r="J194" s="82">
        <v>4.4000000000000004</v>
      </c>
      <c r="K194" s="82">
        <v>8.5</v>
      </c>
      <c r="L194" s="83">
        <v>8.9</v>
      </c>
      <c r="M194" s="82">
        <v>1.2</v>
      </c>
      <c r="N194" s="82">
        <v>6.8</v>
      </c>
      <c r="O194" s="82">
        <v>11.5</v>
      </c>
      <c r="P194" s="83">
        <v>8.1</v>
      </c>
      <c r="Q194" s="82">
        <v>1.1000000000000001</v>
      </c>
      <c r="R194" s="82">
        <v>6.2</v>
      </c>
      <c r="S194" s="82">
        <v>10.5</v>
      </c>
      <c r="T194" s="83">
        <v>9.9</v>
      </c>
      <c r="U194" s="82">
        <v>1.3</v>
      </c>
      <c r="V194" s="82">
        <v>7.6</v>
      </c>
      <c r="W194" s="82">
        <v>12.7</v>
      </c>
    </row>
    <row r="195" spans="1:23" ht="15" thickBot="1" x14ac:dyDescent="0.4">
      <c r="A195" s="88">
        <v>192</v>
      </c>
      <c r="B195" s="89" t="s">
        <v>191</v>
      </c>
      <c r="C195" s="84">
        <v>1011</v>
      </c>
      <c r="D195" s="83">
        <v>17</v>
      </c>
      <c r="E195" s="82">
        <v>1.5</v>
      </c>
      <c r="F195" s="82">
        <v>14.3</v>
      </c>
      <c r="G195" s="82">
        <v>20</v>
      </c>
      <c r="H195" s="83">
        <v>17.3</v>
      </c>
      <c r="I195" s="82">
        <v>1.5</v>
      </c>
      <c r="J195" s="82">
        <v>14.6</v>
      </c>
      <c r="K195" s="82">
        <v>20.399999999999999</v>
      </c>
      <c r="L195" s="83">
        <v>20.5</v>
      </c>
      <c r="M195" s="82">
        <v>1.7</v>
      </c>
      <c r="N195" s="82">
        <v>17.399999999999999</v>
      </c>
      <c r="O195" s="82">
        <v>24</v>
      </c>
      <c r="P195" s="83">
        <v>21.3</v>
      </c>
      <c r="Q195" s="82">
        <v>1.8</v>
      </c>
      <c r="R195" s="82">
        <v>18.100000000000001</v>
      </c>
      <c r="S195" s="82">
        <v>25</v>
      </c>
      <c r="T195" s="83">
        <v>21.2</v>
      </c>
      <c r="U195" s="82">
        <v>1.8</v>
      </c>
      <c r="V195" s="82">
        <v>17.899999999999999</v>
      </c>
      <c r="W195" s="82">
        <v>24.8</v>
      </c>
    </row>
    <row r="196" spans="1:23" ht="23.5" thickBot="1" x14ac:dyDescent="0.4">
      <c r="A196" s="88">
        <v>193</v>
      </c>
      <c r="B196" s="89" t="s">
        <v>192</v>
      </c>
      <c r="C196" s="84">
        <v>1003</v>
      </c>
      <c r="D196" s="83">
        <v>22</v>
      </c>
      <c r="E196" s="82">
        <v>1.8</v>
      </c>
      <c r="F196" s="82">
        <v>18.7</v>
      </c>
      <c r="G196" s="82">
        <v>25.7</v>
      </c>
      <c r="H196" s="83">
        <v>18.2</v>
      </c>
      <c r="I196" s="82">
        <v>1.7</v>
      </c>
      <c r="J196" s="82">
        <v>15.2</v>
      </c>
      <c r="K196" s="82">
        <v>21.7</v>
      </c>
      <c r="L196" s="83">
        <v>19.8</v>
      </c>
      <c r="M196" s="82">
        <v>1.7</v>
      </c>
      <c r="N196" s="82">
        <v>16.7</v>
      </c>
      <c r="O196" s="82">
        <v>23.3</v>
      </c>
      <c r="P196" s="83">
        <v>18.5</v>
      </c>
      <c r="Q196" s="82">
        <v>1.9</v>
      </c>
      <c r="R196" s="82">
        <v>15.2</v>
      </c>
      <c r="S196" s="82">
        <v>22.5</v>
      </c>
      <c r="T196" s="83">
        <v>19.8</v>
      </c>
      <c r="U196" s="82">
        <v>1.6</v>
      </c>
      <c r="V196" s="82">
        <v>16.899999999999999</v>
      </c>
      <c r="W196" s="82">
        <v>23.1</v>
      </c>
    </row>
    <row r="197" spans="1:23" ht="15" thickBot="1" x14ac:dyDescent="0.4">
      <c r="A197" s="88">
        <v>194</v>
      </c>
      <c r="B197" s="89" t="s">
        <v>388</v>
      </c>
      <c r="C197" s="82">
        <v>2</v>
      </c>
      <c r="D197" s="83">
        <v>0</v>
      </c>
      <c r="E197" s="82">
        <v>0</v>
      </c>
      <c r="F197" s="50">
        <v>0</v>
      </c>
      <c r="G197" s="50">
        <v>0</v>
      </c>
      <c r="H197" s="83">
        <v>0</v>
      </c>
      <c r="I197" s="82">
        <v>0</v>
      </c>
      <c r="J197" s="82">
        <v>0</v>
      </c>
      <c r="K197" s="82">
        <v>0.2</v>
      </c>
      <c r="L197" s="83">
        <v>0</v>
      </c>
      <c r="M197" s="82">
        <v>0</v>
      </c>
      <c r="N197" s="50">
        <v>0</v>
      </c>
      <c r="O197" s="50">
        <v>0</v>
      </c>
      <c r="P197" s="83">
        <v>0.2</v>
      </c>
      <c r="Q197" s="82">
        <v>0.2</v>
      </c>
      <c r="R197" s="82">
        <v>0</v>
      </c>
      <c r="S197" s="82">
        <v>1.3</v>
      </c>
      <c r="T197" s="83">
        <v>0</v>
      </c>
      <c r="U197" s="82">
        <v>0</v>
      </c>
      <c r="V197" s="50">
        <v>0</v>
      </c>
      <c r="W197" s="50">
        <v>0</v>
      </c>
    </row>
    <row r="198" spans="1:23" ht="15" thickBot="1" x14ac:dyDescent="0.4">
      <c r="A198" s="88">
        <v>195</v>
      </c>
      <c r="B198" s="89" t="s">
        <v>389</v>
      </c>
      <c r="C198" s="82">
        <v>14</v>
      </c>
      <c r="D198" s="83">
        <v>0</v>
      </c>
      <c r="E198" s="82">
        <v>0</v>
      </c>
      <c r="F198" s="50">
        <v>0</v>
      </c>
      <c r="G198" s="50">
        <v>0</v>
      </c>
      <c r="H198" s="83">
        <v>0.1</v>
      </c>
      <c r="I198" s="82">
        <v>0.1</v>
      </c>
      <c r="J198" s="82">
        <v>0</v>
      </c>
      <c r="K198" s="82">
        <v>0.8</v>
      </c>
      <c r="L198" s="83">
        <v>0.5</v>
      </c>
      <c r="M198" s="82">
        <v>0.2</v>
      </c>
      <c r="N198" s="82">
        <v>0.2</v>
      </c>
      <c r="O198" s="82">
        <v>1.3</v>
      </c>
      <c r="P198" s="83">
        <v>0.2</v>
      </c>
      <c r="Q198" s="82">
        <v>0.1</v>
      </c>
      <c r="R198" s="82">
        <v>0</v>
      </c>
      <c r="S198" s="82">
        <v>0.6</v>
      </c>
      <c r="T198" s="83">
        <v>0.4</v>
      </c>
      <c r="U198" s="82">
        <v>0.2</v>
      </c>
      <c r="V198" s="82">
        <v>0.2</v>
      </c>
      <c r="W198" s="82">
        <v>0.9</v>
      </c>
    </row>
    <row r="199" spans="1:23" ht="15" thickBot="1" x14ac:dyDescent="0.4">
      <c r="A199" s="88">
        <v>196</v>
      </c>
      <c r="B199" s="89" t="s">
        <v>390</v>
      </c>
      <c r="C199" s="82">
        <v>29</v>
      </c>
      <c r="D199" s="83">
        <v>0</v>
      </c>
      <c r="E199" s="82">
        <v>0</v>
      </c>
      <c r="F199" s="50">
        <v>0</v>
      </c>
      <c r="G199" s="50">
        <v>0</v>
      </c>
      <c r="H199" s="83">
        <v>0.7</v>
      </c>
      <c r="I199" s="82">
        <v>0.3</v>
      </c>
      <c r="J199" s="82">
        <v>0.3</v>
      </c>
      <c r="K199" s="82">
        <v>1.6</v>
      </c>
      <c r="L199" s="83">
        <v>0.1</v>
      </c>
      <c r="M199" s="82">
        <v>0.1</v>
      </c>
      <c r="N199" s="82">
        <v>0</v>
      </c>
      <c r="O199" s="82">
        <v>0.4</v>
      </c>
      <c r="P199" s="83">
        <v>0.9</v>
      </c>
      <c r="Q199" s="82">
        <v>0.3</v>
      </c>
      <c r="R199" s="82">
        <v>0.4</v>
      </c>
      <c r="S199" s="82">
        <v>1.9</v>
      </c>
      <c r="T199" s="83">
        <v>0.5</v>
      </c>
      <c r="U199" s="82">
        <v>0.2</v>
      </c>
      <c r="V199" s="82">
        <v>0.2</v>
      </c>
      <c r="W199" s="82">
        <v>1.3</v>
      </c>
    </row>
    <row r="200" spans="1:23" ht="15" thickBot="1" x14ac:dyDescent="0.4">
      <c r="A200" s="88">
        <v>197</v>
      </c>
      <c r="B200" s="89" t="s">
        <v>391</v>
      </c>
      <c r="C200" s="82">
        <v>121</v>
      </c>
      <c r="D200" s="83">
        <v>3.8</v>
      </c>
      <c r="E200" s="82">
        <v>0.8</v>
      </c>
      <c r="F200" s="82">
        <v>2.5</v>
      </c>
      <c r="G200" s="82">
        <v>5.6</v>
      </c>
      <c r="H200" s="83">
        <v>1.4</v>
      </c>
      <c r="I200" s="82">
        <v>0.4</v>
      </c>
      <c r="J200" s="82">
        <v>0.9</v>
      </c>
      <c r="K200" s="82">
        <v>2.2999999999999998</v>
      </c>
      <c r="L200" s="83">
        <v>3.2</v>
      </c>
      <c r="M200" s="82">
        <v>0.7</v>
      </c>
      <c r="N200" s="82">
        <v>2.1</v>
      </c>
      <c r="O200" s="82">
        <v>4.9000000000000004</v>
      </c>
      <c r="P200" s="83">
        <v>2.5</v>
      </c>
      <c r="Q200" s="82">
        <v>0.7</v>
      </c>
      <c r="R200" s="82">
        <v>1.4</v>
      </c>
      <c r="S200" s="82">
        <v>4.4000000000000004</v>
      </c>
      <c r="T200" s="83">
        <v>0.9</v>
      </c>
      <c r="U200" s="82">
        <v>0.4</v>
      </c>
      <c r="V200" s="82">
        <v>0.4</v>
      </c>
      <c r="W200" s="82">
        <v>2.1</v>
      </c>
    </row>
    <row r="201" spans="1:23" ht="15" thickBot="1" x14ac:dyDescent="0.4">
      <c r="A201" s="88">
        <v>198</v>
      </c>
      <c r="B201" s="89" t="s">
        <v>392</v>
      </c>
      <c r="C201" s="82">
        <v>1</v>
      </c>
      <c r="D201" s="83">
        <v>0</v>
      </c>
      <c r="E201" s="82">
        <v>0</v>
      </c>
      <c r="F201" s="50">
        <v>0</v>
      </c>
      <c r="G201" s="50">
        <v>0</v>
      </c>
      <c r="H201" s="74">
        <v>0</v>
      </c>
      <c r="I201" s="50">
        <v>0</v>
      </c>
      <c r="J201" s="50">
        <v>0</v>
      </c>
      <c r="K201" s="50">
        <v>0</v>
      </c>
      <c r="L201" s="74">
        <v>0</v>
      </c>
      <c r="M201" s="50">
        <v>0</v>
      </c>
      <c r="N201" s="50">
        <v>0</v>
      </c>
      <c r="O201" s="50">
        <v>0</v>
      </c>
      <c r="P201" s="83">
        <v>0</v>
      </c>
      <c r="Q201" s="82">
        <v>0</v>
      </c>
      <c r="R201" s="50">
        <v>0</v>
      </c>
      <c r="S201" s="50">
        <v>0</v>
      </c>
      <c r="T201" s="83">
        <v>0</v>
      </c>
      <c r="U201" s="82">
        <v>0</v>
      </c>
      <c r="V201" s="82">
        <v>0</v>
      </c>
      <c r="W201" s="82">
        <v>0.2</v>
      </c>
    </row>
    <row r="202" spans="1:23" ht="23.5" thickBot="1" x14ac:dyDescent="0.4">
      <c r="A202" s="88">
        <v>199</v>
      </c>
      <c r="B202" s="81" t="s">
        <v>393</v>
      </c>
      <c r="C202" s="82">
        <v>62</v>
      </c>
      <c r="D202" s="83">
        <v>1.6</v>
      </c>
      <c r="E202" s="82">
        <v>0.4</v>
      </c>
      <c r="F202" s="82">
        <v>1</v>
      </c>
      <c r="G202" s="82">
        <v>2.7</v>
      </c>
      <c r="H202" s="83">
        <v>0.7</v>
      </c>
      <c r="I202" s="82">
        <v>0.3</v>
      </c>
      <c r="J202" s="82">
        <v>0.3</v>
      </c>
      <c r="K202" s="82">
        <v>1.7</v>
      </c>
      <c r="L202" s="83">
        <v>1.3</v>
      </c>
      <c r="M202" s="82">
        <v>0.4</v>
      </c>
      <c r="N202" s="82">
        <v>0.6</v>
      </c>
      <c r="O202" s="82">
        <v>2.5</v>
      </c>
      <c r="P202" s="83">
        <v>1.3</v>
      </c>
      <c r="Q202" s="82">
        <v>0.6</v>
      </c>
      <c r="R202" s="82">
        <v>0.6</v>
      </c>
      <c r="S202" s="82">
        <v>3</v>
      </c>
      <c r="T202" s="83">
        <v>0.5</v>
      </c>
      <c r="U202" s="82">
        <v>0.2</v>
      </c>
      <c r="V202" s="82">
        <v>0.2</v>
      </c>
      <c r="W202" s="82">
        <v>1.2</v>
      </c>
    </row>
    <row r="203" spans="1:23" ht="23.5" thickBot="1" x14ac:dyDescent="0.4">
      <c r="A203" s="88">
        <v>200</v>
      </c>
      <c r="B203" s="81" t="s">
        <v>394</v>
      </c>
      <c r="C203" s="82">
        <v>35</v>
      </c>
      <c r="D203" s="83">
        <v>0.2</v>
      </c>
      <c r="E203" s="82">
        <v>0.1</v>
      </c>
      <c r="F203" s="82">
        <v>0.1</v>
      </c>
      <c r="G203" s="82">
        <v>0.6</v>
      </c>
      <c r="H203" s="83">
        <v>0.7</v>
      </c>
      <c r="I203" s="82">
        <v>0.3</v>
      </c>
      <c r="J203" s="82">
        <v>0.3</v>
      </c>
      <c r="K203" s="82">
        <v>1.8</v>
      </c>
      <c r="L203" s="83">
        <v>0.6</v>
      </c>
      <c r="M203" s="82">
        <v>0.3</v>
      </c>
      <c r="N203" s="82">
        <v>0.3</v>
      </c>
      <c r="O203" s="82">
        <v>1.4</v>
      </c>
      <c r="P203" s="83">
        <v>1.4</v>
      </c>
      <c r="Q203" s="82">
        <v>0.6</v>
      </c>
      <c r="R203" s="82">
        <v>0.6</v>
      </c>
      <c r="S203" s="82">
        <v>3.2</v>
      </c>
      <c r="T203" s="83">
        <v>0.6</v>
      </c>
      <c r="U203" s="82">
        <v>0.3</v>
      </c>
      <c r="V203" s="82">
        <v>0.2</v>
      </c>
      <c r="W203" s="82">
        <v>1.6</v>
      </c>
    </row>
    <row r="204" spans="1:23" ht="23.5" thickBot="1" x14ac:dyDescent="0.4">
      <c r="A204" s="88">
        <v>201</v>
      </c>
      <c r="B204" s="81" t="s">
        <v>395</v>
      </c>
      <c r="C204" s="82">
        <v>11</v>
      </c>
      <c r="D204" s="83">
        <v>0.3</v>
      </c>
      <c r="E204" s="82">
        <v>0.1</v>
      </c>
      <c r="F204" s="82">
        <v>0.1</v>
      </c>
      <c r="G204" s="82">
        <v>0.7</v>
      </c>
      <c r="H204" s="83">
        <v>0.2</v>
      </c>
      <c r="I204" s="82">
        <v>0.2</v>
      </c>
      <c r="J204" s="82">
        <v>0</v>
      </c>
      <c r="K204" s="82">
        <v>1.4</v>
      </c>
      <c r="L204" s="83">
        <v>0.5</v>
      </c>
      <c r="M204" s="82">
        <v>0.3</v>
      </c>
      <c r="N204" s="82">
        <v>0.1</v>
      </c>
      <c r="O204" s="82">
        <v>1.4</v>
      </c>
      <c r="P204" s="83">
        <v>0</v>
      </c>
      <c r="Q204" s="82">
        <v>0</v>
      </c>
      <c r="R204" s="82">
        <v>0</v>
      </c>
      <c r="S204" s="82">
        <v>0.3</v>
      </c>
      <c r="T204" s="83">
        <v>0</v>
      </c>
      <c r="U204" s="82">
        <v>0</v>
      </c>
      <c r="V204" s="82">
        <v>0</v>
      </c>
      <c r="W204" s="82">
        <v>0.3</v>
      </c>
    </row>
    <row r="205" spans="1:23" ht="15" thickBot="1" x14ac:dyDescent="0.4">
      <c r="A205" s="88">
        <v>202</v>
      </c>
      <c r="B205" s="89" t="s">
        <v>412</v>
      </c>
      <c r="C205" s="82">
        <v>1</v>
      </c>
      <c r="D205" s="83">
        <v>0</v>
      </c>
      <c r="E205" s="82">
        <v>0</v>
      </c>
      <c r="F205" s="50">
        <v>0</v>
      </c>
      <c r="G205" s="50">
        <v>0</v>
      </c>
      <c r="H205" s="74">
        <v>0</v>
      </c>
      <c r="I205" s="50">
        <v>0</v>
      </c>
      <c r="J205" s="50">
        <v>0</v>
      </c>
      <c r="K205" s="50">
        <v>0</v>
      </c>
      <c r="L205" s="74">
        <v>0</v>
      </c>
      <c r="M205" s="50">
        <v>0</v>
      </c>
      <c r="N205" s="50">
        <v>0</v>
      </c>
      <c r="O205" s="50">
        <v>0</v>
      </c>
      <c r="P205" s="83">
        <v>0</v>
      </c>
      <c r="Q205" s="82">
        <v>0</v>
      </c>
      <c r="R205" s="50">
        <v>0</v>
      </c>
      <c r="S205" s="50">
        <v>0</v>
      </c>
      <c r="T205" s="83">
        <v>0</v>
      </c>
      <c r="U205" s="82">
        <v>0</v>
      </c>
      <c r="V205" s="82">
        <v>0</v>
      </c>
      <c r="W205" s="82">
        <v>0.3</v>
      </c>
    </row>
    <row r="206" spans="1:23" ht="15" thickBot="1" x14ac:dyDescent="0.4">
      <c r="A206" s="88">
        <v>203</v>
      </c>
      <c r="B206" s="89" t="s">
        <v>412</v>
      </c>
      <c r="C206" s="50">
        <v>0</v>
      </c>
      <c r="D206" s="74">
        <v>0</v>
      </c>
      <c r="E206" s="50">
        <v>0</v>
      </c>
      <c r="F206" s="50">
        <v>0</v>
      </c>
      <c r="G206" s="50">
        <v>0</v>
      </c>
      <c r="H206" s="74">
        <v>0</v>
      </c>
      <c r="I206" s="50">
        <v>0</v>
      </c>
      <c r="J206" s="50">
        <v>0</v>
      </c>
      <c r="K206" s="50">
        <v>0</v>
      </c>
      <c r="L206" s="74">
        <v>0</v>
      </c>
      <c r="M206" s="50">
        <v>0</v>
      </c>
      <c r="N206" s="50">
        <v>0</v>
      </c>
      <c r="O206" s="50">
        <v>0</v>
      </c>
      <c r="P206" s="74">
        <v>0</v>
      </c>
      <c r="Q206" s="50">
        <v>0</v>
      </c>
      <c r="R206" s="50">
        <v>0</v>
      </c>
      <c r="S206" s="50">
        <v>0</v>
      </c>
      <c r="T206" s="74">
        <v>0</v>
      </c>
      <c r="U206" s="50">
        <v>0</v>
      </c>
      <c r="V206" s="50">
        <v>0</v>
      </c>
      <c r="W206" s="50">
        <v>0</v>
      </c>
    </row>
    <row r="207" spans="1:23" ht="15" thickBot="1" x14ac:dyDescent="0.4">
      <c r="A207" s="88">
        <v>204</v>
      </c>
      <c r="B207" s="89" t="s">
        <v>412</v>
      </c>
      <c r="C207" s="50">
        <v>0</v>
      </c>
      <c r="D207" s="74">
        <v>0</v>
      </c>
      <c r="E207" s="50">
        <v>0</v>
      </c>
      <c r="F207" s="50">
        <v>0</v>
      </c>
      <c r="G207" s="50">
        <v>0</v>
      </c>
      <c r="H207" s="74">
        <v>0</v>
      </c>
      <c r="I207" s="50">
        <v>0</v>
      </c>
      <c r="J207" s="50">
        <v>0</v>
      </c>
      <c r="K207" s="50">
        <v>0</v>
      </c>
      <c r="L207" s="74">
        <v>0</v>
      </c>
      <c r="M207" s="50">
        <v>0</v>
      </c>
      <c r="N207" s="50">
        <v>0</v>
      </c>
      <c r="O207" s="50">
        <v>0</v>
      </c>
      <c r="P207" s="74">
        <v>0</v>
      </c>
      <c r="Q207" s="50">
        <v>0</v>
      </c>
      <c r="R207" s="50">
        <v>0</v>
      </c>
      <c r="S207" s="50">
        <v>0</v>
      </c>
      <c r="T207" s="74">
        <v>0</v>
      </c>
      <c r="U207" s="50">
        <v>0</v>
      </c>
      <c r="V207" s="50">
        <v>0</v>
      </c>
      <c r="W207" s="50">
        <v>0</v>
      </c>
    </row>
    <row r="208" spans="1:23" ht="15" thickBot="1" x14ac:dyDescent="0.4">
      <c r="A208" s="88">
        <v>205</v>
      </c>
      <c r="B208" s="89" t="s">
        <v>397</v>
      </c>
      <c r="C208" s="82">
        <v>9</v>
      </c>
      <c r="D208" s="83">
        <v>0.1</v>
      </c>
      <c r="E208" s="82">
        <v>0.1</v>
      </c>
      <c r="F208" s="82">
        <v>0</v>
      </c>
      <c r="G208" s="82">
        <v>0.5</v>
      </c>
      <c r="H208" s="83">
        <v>0.1</v>
      </c>
      <c r="I208" s="82">
        <v>0.1</v>
      </c>
      <c r="J208" s="82">
        <v>0</v>
      </c>
      <c r="K208" s="82">
        <v>0.6</v>
      </c>
      <c r="L208" s="83">
        <v>0.1</v>
      </c>
      <c r="M208" s="82">
        <v>0.1</v>
      </c>
      <c r="N208" s="82">
        <v>0</v>
      </c>
      <c r="O208" s="82">
        <v>0.7</v>
      </c>
      <c r="P208" s="83">
        <v>0.1</v>
      </c>
      <c r="Q208" s="82">
        <v>0.1</v>
      </c>
      <c r="R208" s="82">
        <v>0</v>
      </c>
      <c r="S208" s="82">
        <v>0.3</v>
      </c>
      <c r="T208" s="83">
        <v>0.1</v>
      </c>
      <c r="U208" s="82">
        <v>0.1</v>
      </c>
      <c r="V208" s="82">
        <v>0</v>
      </c>
      <c r="W208" s="82">
        <v>0.4</v>
      </c>
    </row>
    <row r="209" spans="1:23" x14ac:dyDescent="0.35">
      <c r="A209" s="326" t="s">
        <v>143</v>
      </c>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row>
    <row r="210" spans="1:23" x14ac:dyDescent="0.35">
      <c r="D210" s="27"/>
    </row>
  </sheetData>
  <mergeCells count="10">
    <mergeCell ref="P2:S2"/>
    <mergeCell ref="T2:W2"/>
    <mergeCell ref="A209:W209"/>
    <mergeCell ref="A1:W1"/>
    <mergeCell ref="A2:A3"/>
    <mergeCell ref="B2:B3"/>
    <mergeCell ref="C2:C3"/>
    <mergeCell ref="D2:G2"/>
    <mergeCell ref="H2:K2"/>
    <mergeCell ref="L2:O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5"/>
  <sheetViews>
    <sheetView workbookViewId="0">
      <selection activeCell="E9" sqref="E9"/>
    </sheetView>
  </sheetViews>
  <sheetFormatPr defaultColWidth="11.453125" defaultRowHeight="14.5" x14ac:dyDescent="0.35"/>
  <cols>
    <col min="1" max="1" width="6.26953125" customWidth="1"/>
    <col min="2" max="2" width="43.81640625" customWidth="1"/>
  </cols>
  <sheetData>
    <row r="1" spans="1:19" ht="15" thickBot="1" x14ac:dyDescent="0.4">
      <c r="A1" s="244" t="s">
        <v>423</v>
      </c>
      <c r="B1" s="244"/>
      <c r="C1" s="244"/>
      <c r="D1" s="244"/>
      <c r="E1" s="244"/>
      <c r="F1" s="244"/>
      <c r="G1" s="244"/>
      <c r="H1" s="244"/>
      <c r="I1" s="244"/>
      <c r="J1" s="244"/>
      <c r="K1" s="244"/>
      <c r="L1" s="244"/>
      <c r="M1" s="244"/>
      <c r="N1" s="244"/>
      <c r="O1" s="244"/>
      <c r="P1" s="244"/>
      <c r="Q1" s="244"/>
      <c r="R1" s="244"/>
      <c r="S1" s="244"/>
    </row>
    <row r="2" spans="1:19" ht="15" thickBot="1" x14ac:dyDescent="0.4">
      <c r="A2" s="314" t="s">
        <v>206</v>
      </c>
      <c r="B2" s="314" t="s">
        <v>151</v>
      </c>
      <c r="C2" s="93"/>
      <c r="D2" s="264" t="s">
        <v>425</v>
      </c>
      <c r="E2" s="265"/>
      <c r="F2" s="265"/>
      <c r="G2" s="265"/>
      <c r="H2" s="265"/>
      <c r="I2" s="265"/>
      <c r="J2" s="265"/>
      <c r="K2" s="265"/>
      <c r="L2" s="265"/>
      <c r="M2" s="265"/>
      <c r="N2" s="265"/>
      <c r="O2" s="265"/>
      <c r="P2" s="265"/>
      <c r="Q2" s="265"/>
      <c r="R2" s="265"/>
      <c r="S2" s="266"/>
    </row>
    <row r="3" spans="1:19" ht="15" thickBot="1" x14ac:dyDescent="0.4">
      <c r="A3" s="315"/>
      <c r="B3" s="315"/>
      <c r="C3" s="94" t="s">
        <v>155</v>
      </c>
      <c r="D3" s="264" t="s">
        <v>208</v>
      </c>
      <c r="E3" s="265"/>
      <c r="F3" s="265"/>
      <c r="G3" s="266"/>
      <c r="H3" s="264" t="s">
        <v>209</v>
      </c>
      <c r="I3" s="265"/>
      <c r="J3" s="265"/>
      <c r="K3" s="266"/>
      <c r="L3" s="264" t="s">
        <v>210</v>
      </c>
      <c r="M3" s="265"/>
      <c r="N3" s="265"/>
      <c r="O3" s="266"/>
      <c r="P3" s="264" t="s">
        <v>211</v>
      </c>
      <c r="Q3" s="265"/>
      <c r="R3" s="265"/>
      <c r="S3" s="266"/>
    </row>
    <row r="4" spans="1:19" ht="15" thickBot="1" x14ac:dyDescent="0.4">
      <c r="A4" s="316"/>
      <c r="B4" s="316"/>
      <c r="C4" s="95" t="s">
        <v>424</v>
      </c>
      <c r="D4" s="79" t="s">
        <v>168</v>
      </c>
      <c r="E4" s="80" t="s">
        <v>90</v>
      </c>
      <c r="F4" s="80" t="s">
        <v>91</v>
      </c>
      <c r="G4" s="80" t="s">
        <v>92</v>
      </c>
      <c r="H4" s="79" t="s">
        <v>168</v>
      </c>
      <c r="I4" s="79" t="s">
        <v>90</v>
      </c>
      <c r="J4" s="79" t="s">
        <v>91</v>
      </c>
      <c r="K4" s="79" t="s">
        <v>92</v>
      </c>
      <c r="L4" s="79" t="s">
        <v>168</v>
      </c>
      <c r="M4" s="79" t="s">
        <v>90</v>
      </c>
      <c r="N4" s="79" t="s">
        <v>91</v>
      </c>
      <c r="O4" s="79" t="s">
        <v>92</v>
      </c>
      <c r="P4" s="79" t="s">
        <v>168</v>
      </c>
      <c r="Q4" s="79" t="s">
        <v>90</v>
      </c>
      <c r="R4" s="79" t="s">
        <v>91</v>
      </c>
      <c r="S4" s="79" t="s">
        <v>92</v>
      </c>
    </row>
    <row r="5" spans="1:19" ht="15" thickBot="1" x14ac:dyDescent="0.4">
      <c r="A5" s="88">
        <v>1</v>
      </c>
      <c r="B5" s="89" t="s">
        <v>212</v>
      </c>
      <c r="C5" s="82">
        <v>14</v>
      </c>
      <c r="D5" s="83">
        <v>2.8</v>
      </c>
      <c r="E5" s="82">
        <v>0.3</v>
      </c>
      <c r="F5" s="82">
        <v>2.1</v>
      </c>
      <c r="G5" s="82">
        <v>3.5</v>
      </c>
      <c r="H5" s="83">
        <v>1</v>
      </c>
      <c r="I5" s="82">
        <v>0</v>
      </c>
      <c r="J5" s="82">
        <v>0</v>
      </c>
      <c r="K5" s="82">
        <v>0</v>
      </c>
      <c r="L5" s="83">
        <v>11.6</v>
      </c>
      <c r="M5" s="82">
        <v>11.9</v>
      </c>
      <c r="N5" s="82" t="s">
        <v>426</v>
      </c>
      <c r="O5" s="82">
        <v>62.5</v>
      </c>
      <c r="P5" s="83">
        <v>6.8</v>
      </c>
      <c r="Q5" s="82">
        <v>2.6</v>
      </c>
      <c r="R5" s="82" t="s">
        <v>427</v>
      </c>
      <c r="S5" s="82">
        <v>14.2</v>
      </c>
    </row>
    <row r="6" spans="1:19" ht="15" thickBot="1" x14ac:dyDescent="0.4">
      <c r="A6" s="88">
        <v>2</v>
      </c>
      <c r="B6" s="89" t="s">
        <v>213</v>
      </c>
      <c r="C6" s="82">
        <v>56</v>
      </c>
      <c r="D6" s="83">
        <v>49.7</v>
      </c>
      <c r="E6" s="82">
        <v>3.1</v>
      </c>
      <c r="F6" s="82">
        <v>43.3</v>
      </c>
      <c r="G6" s="82">
        <v>56.1</v>
      </c>
      <c r="H6" s="83">
        <v>86.1</v>
      </c>
      <c r="I6" s="82">
        <v>22.2</v>
      </c>
      <c r="J6" s="82">
        <v>37.799999999999997</v>
      </c>
      <c r="K6" s="82">
        <v>134.4</v>
      </c>
      <c r="L6" s="83">
        <v>129.19999999999999</v>
      </c>
      <c r="M6" s="82">
        <v>35.700000000000003</v>
      </c>
      <c r="N6" s="82">
        <v>53.4</v>
      </c>
      <c r="O6" s="82">
        <v>204.9</v>
      </c>
      <c r="P6" s="83">
        <v>51</v>
      </c>
      <c r="Q6" s="82">
        <v>0</v>
      </c>
      <c r="R6" s="82">
        <v>0</v>
      </c>
      <c r="S6" s="82">
        <v>0</v>
      </c>
    </row>
    <row r="7" spans="1:19" ht="15" thickBot="1" x14ac:dyDescent="0.4">
      <c r="A7" s="88">
        <v>3</v>
      </c>
      <c r="B7" s="89" t="s">
        <v>140</v>
      </c>
      <c r="C7" s="82">
        <v>4199</v>
      </c>
      <c r="D7" s="83">
        <v>296</v>
      </c>
      <c r="E7" s="82">
        <v>2.7</v>
      </c>
      <c r="F7" s="82">
        <v>290.7</v>
      </c>
      <c r="G7" s="82">
        <v>301.39999999999998</v>
      </c>
      <c r="H7" s="83">
        <v>252.6</v>
      </c>
      <c r="I7" s="82">
        <v>4.2</v>
      </c>
      <c r="J7" s="82">
        <v>244.3</v>
      </c>
      <c r="K7" s="82">
        <v>260.89999999999998</v>
      </c>
      <c r="L7" s="83">
        <v>210.6</v>
      </c>
      <c r="M7" s="82">
        <v>4.7</v>
      </c>
      <c r="N7" s="82">
        <v>201.4</v>
      </c>
      <c r="O7" s="82">
        <v>219.8</v>
      </c>
      <c r="P7" s="83">
        <v>152.4</v>
      </c>
      <c r="Q7" s="82">
        <v>5.4</v>
      </c>
      <c r="R7" s="82">
        <v>141.80000000000001</v>
      </c>
      <c r="S7" s="82">
        <v>162.9</v>
      </c>
    </row>
    <row r="8" spans="1:19" ht="15" thickBot="1" x14ac:dyDescent="0.4">
      <c r="A8" s="88">
        <v>4</v>
      </c>
      <c r="B8" s="89" t="s">
        <v>214</v>
      </c>
      <c r="C8" s="82">
        <v>14</v>
      </c>
      <c r="D8" s="83">
        <v>2</v>
      </c>
      <c r="E8" s="82">
        <v>0.4</v>
      </c>
      <c r="F8" s="82">
        <v>0.9</v>
      </c>
      <c r="G8" s="82">
        <v>3</v>
      </c>
      <c r="H8" s="83">
        <v>5.9</v>
      </c>
      <c r="I8" s="82">
        <v>2.5</v>
      </c>
      <c r="J8" s="82" t="s">
        <v>428</v>
      </c>
      <c r="K8" s="82">
        <v>12.8</v>
      </c>
      <c r="L8" s="83">
        <v>4</v>
      </c>
      <c r="M8" s="82">
        <v>5.0999999999999996</v>
      </c>
      <c r="N8" s="82">
        <v>0</v>
      </c>
      <c r="O8" s="82">
        <v>0</v>
      </c>
      <c r="P8" s="83">
        <v>88.1</v>
      </c>
      <c r="Q8" s="82">
        <v>71.7</v>
      </c>
      <c r="R8" s="82" t="s">
        <v>429</v>
      </c>
      <c r="S8" s="82">
        <v>999.2</v>
      </c>
    </row>
    <row r="9" spans="1:19" ht="15" thickBot="1" x14ac:dyDescent="0.4">
      <c r="A9" s="88">
        <v>5</v>
      </c>
      <c r="B9" s="89" t="s">
        <v>215</v>
      </c>
      <c r="C9" s="82">
        <v>1</v>
      </c>
      <c r="D9" s="74">
        <v>0</v>
      </c>
      <c r="E9" s="50">
        <v>0</v>
      </c>
      <c r="F9" s="50">
        <v>0</v>
      </c>
      <c r="G9" s="50">
        <v>0</v>
      </c>
      <c r="H9" s="74">
        <v>0</v>
      </c>
      <c r="I9" s="50">
        <v>0</v>
      </c>
      <c r="J9" s="50">
        <v>0</v>
      </c>
      <c r="K9" s="50">
        <v>0</v>
      </c>
      <c r="L9" s="74">
        <v>0</v>
      </c>
      <c r="M9" s="50">
        <v>0</v>
      </c>
      <c r="N9" s="50">
        <v>0</v>
      </c>
      <c r="O9" s="50">
        <v>0</v>
      </c>
      <c r="P9" s="83">
        <v>12</v>
      </c>
      <c r="Q9" s="50">
        <v>0</v>
      </c>
      <c r="R9" s="50">
        <v>0</v>
      </c>
      <c r="S9" s="50">
        <v>0</v>
      </c>
    </row>
    <row r="10" spans="1:19" ht="15" thickBot="1" x14ac:dyDescent="0.4">
      <c r="A10" s="88">
        <v>6</v>
      </c>
      <c r="B10" s="89" t="s">
        <v>216</v>
      </c>
      <c r="C10" s="82">
        <v>75</v>
      </c>
      <c r="D10" s="83">
        <v>31.8</v>
      </c>
      <c r="E10" s="82">
        <v>6.5</v>
      </c>
      <c r="F10" s="82">
        <v>18.2</v>
      </c>
      <c r="G10" s="82">
        <v>45.3</v>
      </c>
      <c r="H10" s="83">
        <v>33.4</v>
      </c>
      <c r="I10" s="82">
        <v>19.5</v>
      </c>
      <c r="J10" s="82" t="s">
        <v>430</v>
      </c>
      <c r="K10" s="82">
        <v>76.8</v>
      </c>
      <c r="L10" s="83">
        <v>17.100000000000001</v>
      </c>
      <c r="M10" s="82">
        <v>5.9</v>
      </c>
      <c r="N10" s="82">
        <v>4.7</v>
      </c>
      <c r="O10" s="82">
        <v>29.5</v>
      </c>
      <c r="P10" s="83">
        <v>9.1999999999999993</v>
      </c>
      <c r="Q10" s="82">
        <v>3.8</v>
      </c>
      <c r="R10" s="82">
        <v>0.9</v>
      </c>
      <c r="S10" s="82">
        <v>17.5</v>
      </c>
    </row>
    <row r="11" spans="1:19" ht="15" thickBot="1" x14ac:dyDescent="0.4">
      <c r="A11" s="88">
        <v>7</v>
      </c>
      <c r="B11" s="89" t="s">
        <v>401</v>
      </c>
      <c r="C11" s="82">
        <v>171</v>
      </c>
      <c r="D11" s="83">
        <v>67.7</v>
      </c>
      <c r="E11" s="82">
        <v>25.4</v>
      </c>
      <c r="F11" s="82">
        <v>11.9</v>
      </c>
      <c r="G11" s="82">
        <v>123.5</v>
      </c>
      <c r="H11" s="83">
        <v>70.599999999999994</v>
      </c>
      <c r="I11" s="82">
        <v>9.8000000000000007</v>
      </c>
      <c r="J11" s="82">
        <v>50.9</v>
      </c>
      <c r="K11" s="82">
        <v>90.3</v>
      </c>
      <c r="L11" s="83">
        <v>65.400000000000006</v>
      </c>
      <c r="M11" s="82">
        <v>9.3000000000000007</v>
      </c>
      <c r="N11" s="82">
        <v>46.6</v>
      </c>
      <c r="O11" s="82">
        <v>84.1</v>
      </c>
      <c r="P11" s="83">
        <v>52.8</v>
      </c>
      <c r="Q11" s="82">
        <v>10.4</v>
      </c>
      <c r="R11" s="82">
        <v>31.7</v>
      </c>
      <c r="S11" s="82">
        <v>73.900000000000006</v>
      </c>
    </row>
    <row r="12" spans="1:19" ht="15" thickBot="1" x14ac:dyDescent="0.4">
      <c r="A12" s="88">
        <v>8</v>
      </c>
      <c r="B12" s="89" t="s">
        <v>218</v>
      </c>
      <c r="C12" s="82">
        <v>134</v>
      </c>
      <c r="D12" s="83">
        <v>50.9</v>
      </c>
      <c r="E12" s="82">
        <v>7.5</v>
      </c>
      <c r="F12" s="82">
        <v>35.700000000000003</v>
      </c>
      <c r="G12" s="82">
        <v>66</v>
      </c>
      <c r="H12" s="83">
        <v>51.9</v>
      </c>
      <c r="I12" s="82">
        <v>4.7</v>
      </c>
      <c r="J12" s="82">
        <v>42.4</v>
      </c>
      <c r="K12" s="82">
        <v>61.4</v>
      </c>
      <c r="L12" s="83">
        <v>38.9</v>
      </c>
      <c r="M12" s="82">
        <v>7.9</v>
      </c>
      <c r="N12" s="82">
        <v>21.9</v>
      </c>
      <c r="O12" s="82">
        <v>56</v>
      </c>
      <c r="P12" s="83">
        <v>26</v>
      </c>
      <c r="Q12" s="82">
        <v>13.1</v>
      </c>
      <c r="R12" s="82" t="s">
        <v>431</v>
      </c>
      <c r="S12" s="82">
        <v>192.2</v>
      </c>
    </row>
    <row r="13" spans="1:19" ht="15" thickBot="1" x14ac:dyDescent="0.4">
      <c r="A13" s="88">
        <v>9</v>
      </c>
      <c r="B13" s="89" t="s">
        <v>219</v>
      </c>
      <c r="C13" s="82">
        <v>33</v>
      </c>
      <c r="D13" s="83">
        <v>61.5</v>
      </c>
      <c r="E13" s="82">
        <v>19.600000000000001</v>
      </c>
      <c r="F13" s="82">
        <v>13.6</v>
      </c>
      <c r="G13" s="82">
        <v>109.5</v>
      </c>
      <c r="H13" s="83">
        <v>41.6</v>
      </c>
      <c r="I13" s="82">
        <v>15.2</v>
      </c>
      <c r="J13" s="82">
        <v>4.3</v>
      </c>
      <c r="K13" s="82">
        <v>78.900000000000006</v>
      </c>
      <c r="L13" s="83">
        <v>46.4</v>
      </c>
      <c r="M13" s="82">
        <v>5.3</v>
      </c>
      <c r="N13" s="82">
        <v>34.1</v>
      </c>
      <c r="O13" s="82">
        <v>58.6</v>
      </c>
      <c r="P13" s="83">
        <v>6</v>
      </c>
      <c r="Q13" s="82">
        <v>5</v>
      </c>
      <c r="R13" s="82" t="s">
        <v>432</v>
      </c>
      <c r="S13" s="82">
        <v>18.2</v>
      </c>
    </row>
    <row r="14" spans="1:19" ht="15" thickBot="1" x14ac:dyDescent="0.4">
      <c r="A14" s="88">
        <v>10</v>
      </c>
      <c r="B14" s="89" t="s">
        <v>220</v>
      </c>
      <c r="C14" s="82">
        <v>40</v>
      </c>
      <c r="D14" s="83">
        <v>82.9</v>
      </c>
      <c r="E14" s="82">
        <v>11.8</v>
      </c>
      <c r="F14" s="82">
        <v>55.7</v>
      </c>
      <c r="G14" s="82">
        <v>110.1</v>
      </c>
      <c r="H14" s="83">
        <v>32.4</v>
      </c>
      <c r="I14" s="82">
        <v>12.3</v>
      </c>
      <c r="J14" s="82">
        <v>5.6</v>
      </c>
      <c r="K14" s="82">
        <v>59.3</v>
      </c>
      <c r="L14" s="83">
        <v>82.1</v>
      </c>
      <c r="M14" s="82">
        <v>19.399999999999999</v>
      </c>
      <c r="N14" s="82">
        <v>40.9</v>
      </c>
      <c r="O14" s="82">
        <v>123.3</v>
      </c>
      <c r="P14" s="83">
        <v>79.8</v>
      </c>
      <c r="Q14" s="82">
        <v>23.4</v>
      </c>
      <c r="R14" s="82">
        <v>22.4</v>
      </c>
      <c r="S14" s="82">
        <v>137.1</v>
      </c>
    </row>
    <row r="15" spans="1:19" ht="15" thickBot="1" x14ac:dyDescent="0.4">
      <c r="A15" s="88">
        <v>11</v>
      </c>
      <c r="B15" s="89" t="s">
        <v>221</v>
      </c>
      <c r="C15" s="82">
        <v>45</v>
      </c>
      <c r="D15" s="83">
        <v>85.8</v>
      </c>
      <c r="E15" s="82">
        <v>18.5</v>
      </c>
      <c r="F15" s="82">
        <v>46.7</v>
      </c>
      <c r="G15" s="82">
        <v>124.8</v>
      </c>
      <c r="H15" s="83">
        <v>64.2</v>
      </c>
      <c r="I15" s="82">
        <v>15.3</v>
      </c>
      <c r="J15" s="82">
        <v>30.9</v>
      </c>
      <c r="K15" s="82">
        <v>97.6</v>
      </c>
      <c r="L15" s="83">
        <v>71.2</v>
      </c>
      <c r="M15" s="82">
        <v>22.5</v>
      </c>
      <c r="N15" s="82">
        <v>16.2</v>
      </c>
      <c r="O15" s="82">
        <v>126.3</v>
      </c>
      <c r="P15" s="83">
        <v>80.2</v>
      </c>
      <c r="Q15" s="82">
        <v>30.7</v>
      </c>
      <c r="R15" s="82">
        <v>7.6</v>
      </c>
      <c r="S15" s="82">
        <v>152.80000000000001</v>
      </c>
    </row>
    <row r="16" spans="1:19" ht="15" thickBot="1" x14ac:dyDescent="0.4">
      <c r="A16" s="88">
        <v>12</v>
      </c>
      <c r="B16" s="89" t="s">
        <v>200</v>
      </c>
      <c r="C16" s="82">
        <v>351</v>
      </c>
      <c r="D16" s="83">
        <v>102.3</v>
      </c>
      <c r="E16" s="82">
        <v>18.3</v>
      </c>
      <c r="F16" s="82">
        <v>65.8</v>
      </c>
      <c r="G16" s="82">
        <v>138.80000000000001</v>
      </c>
      <c r="H16" s="83">
        <v>107.1</v>
      </c>
      <c r="I16" s="82">
        <v>9.1999999999999993</v>
      </c>
      <c r="J16" s="82">
        <v>88.8</v>
      </c>
      <c r="K16" s="82">
        <v>125.4</v>
      </c>
      <c r="L16" s="83">
        <v>125.8</v>
      </c>
      <c r="M16" s="82">
        <v>9.3000000000000007</v>
      </c>
      <c r="N16" s="82">
        <v>107.4</v>
      </c>
      <c r="O16" s="82">
        <v>144.19999999999999</v>
      </c>
      <c r="P16" s="83">
        <v>105.9</v>
      </c>
      <c r="Q16" s="82">
        <v>33.9</v>
      </c>
      <c r="R16" s="82">
        <v>38.700000000000003</v>
      </c>
      <c r="S16" s="82">
        <v>173</v>
      </c>
    </row>
    <row r="17" spans="1:19" ht="15" thickBot="1" x14ac:dyDescent="0.4">
      <c r="A17" s="88">
        <v>13</v>
      </c>
      <c r="B17" s="89" t="s">
        <v>222</v>
      </c>
      <c r="C17" s="82">
        <v>1</v>
      </c>
      <c r="D17" s="74">
        <v>0</v>
      </c>
      <c r="E17" s="50">
        <v>0</v>
      </c>
      <c r="F17" s="50">
        <v>0</v>
      </c>
      <c r="G17" s="50">
        <v>0</v>
      </c>
      <c r="H17" s="74">
        <v>0</v>
      </c>
      <c r="I17" s="50">
        <v>0</v>
      </c>
      <c r="J17" s="50">
        <v>0</v>
      </c>
      <c r="K17" s="50">
        <v>0</v>
      </c>
      <c r="L17" s="83">
        <v>104</v>
      </c>
      <c r="M17" s="50">
        <v>0</v>
      </c>
      <c r="N17" s="50">
        <v>0</v>
      </c>
      <c r="O17" s="50">
        <v>0</v>
      </c>
      <c r="P17" s="74">
        <v>0</v>
      </c>
      <c r="Q17" s="50">
        <v>0</v>
      </c>
      <c r="R17" s="50">
        <v>0</v>
      </c>
      <c r="S17" s="50">
        <v>0</v>
      </c>
    </row>
    <row r="18" spans="1:19" ht="15" thickBot="1" x14ac:dyDescent="0.4">
      <c r="A18" s="88">
        <v>14</v>
      </c>
      <c r="B18" s="89" t="s">
        <v>223</v>
      </c>
      <c r="C18" s="82">
        <v>0</v>
      </c>
      <c r="D18" s="74">
        <v>0</v>
      </c>
      <c r="E18" s="50">
        <v>0</v>
      </c>
      <c r="F18" s="50">
        <v>0</v>
      </c>
      <c r="G18" s="50">
        <v>0</v>
      </c>
      <c r="H18" s="74">
        <v>0</v>
      </c>
      <c r="I18" s="50">
        <v>0</v>
      </c>
      <c r="J18" s="50">
        <v>0</v>
      </c>
      <c r="K18" s="50">
        <v>0</v>
      </c>
      <c r="L18" s="74">
        <v>0</v>
      </c>
      <c r="M18" s="50">
        <v>0</v>
      </c>
      <c r="N18" s="50">
        <v>0</v>
      </c>
      <c r="O18" s="50">
        <v>0</v>
      </c>
      <c r="P18" s="74">
        <v>0</v>
      </c>
      <c r="Q18" s="50">
        <v>0</v>
      </c>
      <c r="R18" s="50">
        <v>0</v>
      </c>
      <c r="S18" s="50">
        <v>0</v>
      </c>
    </row>
    <row r="19" spans="1:19" ht="15" thickBot="1" x14ac:dyDescent="0.4">
      <c r="A19" s="88">
        <v>15</v>
      </c>
      <c r="B19" s="89" t="s">
        <v>224</v>
      </c>
      <c r="C19" s="82">
        <v>0</v>
      </c>
      <c r="D19" s="74">
        <v>0</v>
      </c>
      <c r="E19" s="50">
        <v>0</v>
      </c>
      <c r="F19" s="50">
        <v>0</v>
      </c>
      <c r="G19" s="50">
        <v>0</v>
      </c>
      <c r="H19" s="74">
        <v>0</v>
      </c>
      <c r="I19" s="50">
        <v>0</v>
      </c>
      <c r="J19" s="50">
        <v>0</v>
      </c>
      <c r="K19" s="50">
        <v>0</v>
      </c>
      <c r="L19" s="74">
        <v>0</v>
      </c>
      <c r="M19" s="50">
        <v>0</v>
      </c>
      <c r="N19" s="50">
        <v>0</v>
      </c>
      <c r="O19" s="50">
        <v>0</v>
      </c>
      <c r="P19" s="74">
        <v>0</v>
      </c>
      <c r="Q19" s="50">
        <v>0</v>
      </c>
      <c r="R19" s="50">
        <v>0</v>
      </c>
      <c r="S19" s="50">
        <v>0</v>
      </c>
    </row>
    <row r="20" spans="1:19" ht="15" thickBot="1" x14ac:dyDescent="0.4">
      <c r="A20" s="88">
        <v>16</v>
      </c>
      <c r="B20" s="89" t="s">
        <v>225</v>
      </c>
      <c r="C20" s="82">
        <v>3</v>
      </c>
      <c r="D20" s="74">
        <v>0</v>
      </c>
      <c r="E20" s="50">
        <v>0</v>
      </c>
      <c r="F20" s="50">
        <v>0</v>
      </c>
      <c r="G20" s="50">
        <v>0</v>
      </c>
      <c r="H20" s="83">
        <v>260</v>
      </c>
      <c r="I20" s="50">
        <v>0</v>
      </c>
      <c r="J20" s="50">
        <v>0</v>
      </c>
      <c r="K20" s="50">
        <v>0</v>
      </c>
      <c r="L20" s="83">
        <v>214.6</v>
      </c>
      <c r="M20" s="50">
        <v>0</v>
      </c>
      <c r="N20" s="50">
        <v>0</v>
      </c>
      <c r="O20" s="50">
        <v>0</v>
      </c>
      <c r="P20" s="74">
        <v>0</v>
      </c>
      <c r="Q20" s="50">
        <v>0</v>
      </c>
      <c r="R20" s="50">
        <v>0</v>
      </c>
      <c r="S20" s="50">
        <v>0</v>
      </c>
    </row>
    <row r="21" spans="1:19" ht="15" thickBot="1" x14ac:dyDescent="0.4">
      <c r="A21" s="88">
        <v>17</v>
      </c>
      <c r="B21" s="89" t="s">
        <v>226</v>
      </c>
      <c r="C21" s="82">
        <v>75</v>
      </c>
      <c r="D21" s="83">
        <v>19.8</v>
      </c>
      <c r="E21" s="82">
        <v>5.8</v>
      </c>
      <c r="F21" s="82">
        <v>7.8</v>
      </c>
      <c r="G21" s="82">
        <v>31.9</v>
      </c>
      <c r="H21" s="83">
        <v>12.6</v>
      </c>
      <c r="I21" s="82">
        <v>4</v>
      </c>
      <c r="J21" s="82">
        <v>3.1</v>
      </c>
      <c r="K21" s="82">
        <v>22</v>
      </c>
      <c r="L21" s="83">
        <v>7</v>
      </c>
      <c r="M21" s="82">
        <v>2</v>
      </c>
      <c r="N21" s="82">
        <v>2.9</v>
      </c>
      <c r="O21" s="82">
        <v>11.2</v>
      </c>
      <c r="P21" s="83">
        <v>14.5</v>
      </c>
      <c r="Q21" s="82">
        <v>5</v>
      </c>
      <c r="R21" s="82">
        <v>3.1</v>
      </c>
      <c r="S21" s="82">
        <v>25.9</v>
      </c>
    </row>
    <row r="22" spans="1:19" ht="15" thickBot="1" x14ac:dyDescent="0.4">
      <c r="A22" s="88">
        <v>18</v>
      </c>
      <c r="B22" s="89" t="s">
        <v>227</v>
      </c>
      <c r="C22" s="82">
        <v>0</v>
      </c>
      <c r="D22" s="83">
        <v>0</v>
      </c>
      <c r="E22" s="82">
        <v>0</v>
      </c>
      <c r="F22" s="82">
        <v>0</v>
      </c>
      <c r="G22" s="82">
        <v>0</v>
      </c>
      <c r="H22" s="83">
        <v>0</v>
      </c>
      <c r="I22" s="82">
        <v>0</v>
      </c>
      <c r="J22" s="82">
        <v>0</v>
      </c>
      <c r="K22" s="82">
        <v>0</v>
      </c>
      <c r="L22" s="83">
        <v>0</v>
      </c>
      <c r="M22" s="82">
        <v>0</v>
      </c>
      <c r="N22" s="82">
        <v>0</v>
      </c>
      <c r="O22" s="82">
        <v>0</v>
      </c>
      <c r="P22" s="83">
        <v>0</v>
      </c>
      <c r="Q22" s="82">
        <v>0</v>
      </c>
      <c r="R22" s="82">
        <v>0</v>
      </c>
      <c r="S22" s="82">
        <v>0</v>
      </c>
    </row>
    <row r="23" spans="1:19" ht="15" thickBot="1" x14ac:dyDescent="0.4">
      <c r="A23" s="88">
        <v>19</v>
      </c>
      <c r="B23" s="89" t="s">
        <v>228</v>
      </c>
      <c r="C23" s="82">
        <v>18</v>
      </c>
      <c r="D23" s="83">
        <v>11.1</v>
      </c>
      <c r="E23" s="82">
        <v>6</v>
      </c>
      <c r="F23" s="82" t="s">
        <v>433</v>
      </c>
      <c r="G23" s="82">
        <v>27.8</v>
      </c>
      <c r="H23" s="83">
        <v>44</v>
      </c>
      <c r="I23" s="82">
        <v>14.6</v>
      </c>
      <c r="J23" s="82">
        <v>11.4</v>
      </c>
      <c r="K23" s="82">
        <v>76.599999999999994</v>
      </c>
      <c r="L23" s="83">
        <v>26</v>
      </c>
      <c r="M23" s="82">
        <v>0</v>
      </c>
      <c r="N23" s="82">
        <v>26</v>
      </c>
      <c r="O23" s="82">
        <v>26</v>
      </c>
      <c r="P23" s="83">
        <v>93.3</v>
      </c>
      <c r="Q23" s="82">
        <v>53.5</v>
      </c>
      <c r="R23" s="82" t="s">
        <v>434</v>
      </c>
      <c r="S23" s="82">
        <v>230.8</v>
      </c>
    </row>
    <row r="24" spans="1:19" ht="15" thickBot="1" x14ac:dyDescent="0.4">
      <c r="A24" s="88">
        <v>20</v>
      </c>
      <c r="B24" s="89" t="s">
        <v>229</v>
      </c>
      <c r="C24" s="82">
        <v>11</v>
      </c>
      <c r="D24" s="83">
        <v>24</v>
      </c>
      <c r="E24" s="82">
        <v>0</v>
      </c>
      <c r="F24" s="82">
        <v>0</v>
      </c>
      <c r="G24" s="82">
        <v>0</v>
      </c>
      <c r="H24" s="83">
        <v>86</v>
      </c>
      <c r="I24" s="82">
        <v>39.9</v>
      </c>
      <c r="J24" s="82" t="s">
        <v>435</v>
      </c>
      <c r="K24" s="82">
        <v>257.60000000000002</v>
      </c>
      <c r="L24" s="83">
        <v>73.5</v>
      </c>
      <c r="M24" s="82">
        <v>16.8</v>
      </c>
      <c r="N24" s="82">
        <v>30.4</v>
      </c>
      <c r="O24" s="82">
        <v>116.6</v>
      </c>
      <c r="P24" s="83">
        <v>170.7</v>
      </c>
      <c r="Q24" s="82">
        <v>100.5</v>
      </c>
      <c r="R24" s="82" t="s">
        <v>436</v>
      </c>
      <c r="S24" s="82">
        <v>603.1</v>
      </c>
    </row>
    <row r="25" spans="1:19" ht="15" thickBot="1" x14ac:dyDescent="0.4">
      <c r="A25" s="88">
        <v>21</v>
      </c>
      <c r="B25" s="89" t="s">
        <v>230</v>
      </c>
      <c r="C25" s="82">
        <v>22</v>
      </c>
      <c r="D25" s="83">
        <v>5.2</v>
      </c>
      <c r="E25" s="82">
        <v>5.5</v>
      </c>
      <c r="F25" s="82" t="s">
        <v>437</v>
      </c>
      <c r="G25" s="82">
        <v>29.1</v>
      </c>
      <c r="H25" s="83">
        <v>16.3</v>
      </c>
      <c r="I25" s="82">
        <v>5.0999999999999996</v>
      </c>
      <c r="J25" s="82">
        <v>4.5</v>
      </c>
      <c r="K25" s="82">
        <v>28.1</v>
      </c>
      <c r="L25" s="83">
        <v>52.8</v>
      </c>
      <c r="M25" s="82">
        <v>15.3</v>
      </c>
      <c r="N25" s="82">
        <v>16.7</v>
      </c>
      <c r="O25" s="82">
        <v>88.9</v>
      </c>
      <c r="P25" s="83">
        <v>66.5</v>
      </c>
      <c r="Q25" s="82">
        <v>23.2</v>
      </c>
      <c r="R25" s="82" t="s">
        <v>438</v>
      </c>
      <c r="S25" s="82">
        <v>140.30000000000001</v>
      </c>
    </row>
    <row r="26" spans="1:19" ht="15" thickBot="1" x14ac:dyDescent="0.4">
      <c r="A26" s="88">
        <v>22</v>
      </c>
      <c r="B26" s="89" t="s">
        <v>231</v>
      </c>
      <c r="C26" s="82">
        <v>29</v>
      </c>
      <c r="D26" s="83">
        <v>21.8</v>
      </c>
      <c r="E26" s="82">
        <v>8.8000000000000007</v>
      </c>
      <c r="F26" s="82">
        <v>1.1000000000000001</v>
      </c>
      <c r="G26" s="82">
        <v>42.5</v>
      </c>
      <c r="H26" s="83">
        <v>38.299999999999997</v>
      </c>
      <c r="I26" s="82">
        <v>21.7</v>
      </c>
      <c r="J26" s="82" t="s">
        <v>439</v>
      </c>
      <c r="K26" s="82">
        <v>107.3</v>
      </c>
      <c r="L26" s="83">
        <v>12.9</v>
      </c>
      <c r="M26" s="82">
        <v>13.9</v>
      </c>
      <c r="N26" s="82" t="s">
        <v>440</v>
      </c>
      <c r="O26" s="82">
        <v>48.7</v>
      </c>
      <c r="P26" s="83">
        <v>89.9</v>
      </c>
      <c r="Q26" s="82">
        <v>23.7</v>
      </c>
      <c r="R26" s="82">
        <v>37.1</v>
      </c>
      <c r="S26" s="82">
        <v>142.69999999999999</v>
      </c>
    </row>
    <row r="27" spans="1:19" ht="15" thickBot="1" x14ac:dyDescent="0.4">
      <c r="A27" s="88">
        <v>23</v>
      </c>
      <c r="B27" s="89" t="s">
        <v>232</v>
      </c>
      <c r="C27" s="82">
        <v>0</v>
      </c>
      <c r="D27" s="83">
        <v>0</v>
      </c>
      <c r="E27" s="82">
        <v>0</v>
      </c>
      <c r="F27" s="82">
        <v>0</v>
      </c>
      <c r="G27" s="82">
        <v>0</v>
      </c>
      <c r="H27" s="83">
        <v>0</v>
      </c>
      <c r="I27" s="82">
        <v>0</v>
      </c>
      <c r="J27" s="82">
        <v>0</v>
      </c>
      <c r="K27" s="82">
        <v>0</v>
      </c>
      <c r="L27" s="83">
        <v>0</v>
      </c>
      <c r="M27" s="82">
        <v>0</v>
      </c>
      <c r="N27" s="82">
        <v>0</v>
      </c>
      <c r="O27" s="82">
        <v>0</v>
      </c>
      <c r="P27" s="83">
        <v>0</v>
      </c>
      <c r="Q27" s="82">
        <v>0</v>
      </c>
      <c r="R27" s="82">
        <v>0</v>
      </c>
      <c r="S27" s="82">
        <v>0</v>
      </c>
    </row>
    <row r="28" spans="1:19" ht="15" thickBot="1" x14ac:dyDescent="0.4">
      <c r="A28" s="88">
        <v>24</v>
      </c>
      <c r="B28" s="89" t="s">
        <v>233</v>
      </c>
      <c r="C28" s="82">
        <v>7</v>
      </c>
      <c r="D28" s="83">
        <v>16.600000000000001</v>
      </c>
      <c r="E28" s="82">
        <v>57</v>
      </c>
      <c r="F28" s="82">
        <v>0</v>
      </c>
      <c r="G28" s="82">
        <v>0</v>
      </c>
      <c r="H28" s="83">
        <v>0</v>
      </c>
      <c r="I28" s="82">
        <v>0</v>
      </c>
      <c r="J28" s="82">
        <v>0</v>
      </c>
      <c r="K28" s="82">
        <v>0</v>
      </c>
      <c r="L28" s="83">
        <v>104</v>
      </c>
      <c r="M28" s="82">
        <v>0</v>
      </c>
      <c r="N28" s="82">
        <v>104</v>
      </c>
      <c r="O28" s="82">
        <v>104</v>
      </c>
      <c r="P28" s="83">
        <v>44.8</v>
      </c>
      <c r="Q28" s="82">
        <v>63.8</v>
      </c>
      <c r="R28" s="82">
        <v>0</v>
      </c>
      <c r="S28" s="82">
        <v>0</v>
      </c>
    </row>
    <row r="29" spans="1:19" ht="15" thickBot="1" x14ac:dyDescent="0.4">
      <c r="A29" s="88">
        <v>25</v>
      </c>
      <c r="B29" s="89" t="s">
        <v>234</v>
      </c>
      <c r="C29" s="82">
        <v>42</v>
      </c>
      <c r="D29" s="83">
        <v>57.1</v>
      </c>
      <c r="E29" s="82">
        <v>17.7</v>
      </c>
      <c r="F29" s="82">
        <v>11.6</v>
      </c>
      <c r="G29" s="82">
        <v>102.6</v>
      </c>
      <c r="H29" s="83">
        <v>185</v>
      </c>
      <c r="I29" s="82">
        <v>31.7</v>
      </c>
      <c r="J29" s="82">
        <v>115.3</v>
      </c>
      <c r="K29" s="82">
        <v>254.8</v>
      </c>
      <c r="L29" s="83">
        <v>94.1</v>
      </c>
      <c r="M29" s="82">
        <v>19.2</v>
      </c>
      <c r="N29" s="82">
        <v>54.4</v>
      </c>
      <c r="O29" s="82">
        <v>133.69999999999999</v>
      </c>
      <c r="P29" s="83">
        <v>52.1</v>
      </c>
      <c r="Q29" s="82">
        <v>14.3</v>
      </c>
      <c r="R29" s="82">
        <v>21.6</v>
      </c>
      <c r="S29" s="82">
        <v>82.6</v>
      </c>
    </row>
    <row r="30" spans="1:19" ht="15" thickBot="1" x14ac:dyDescent="0.4">
      <c r="A30" s="88">
        <v>26</v>
      </c>
      <c r="B30" s="89" t="s">
        <v>235</v>
      </c>
      <c r="C30" s="82">
        <v>56</v>
      </c>
      <c r="D30" s="83">
        <v>65.900000000000006</v>
      </c>
      <c r="E30" s="82">
        <v>8.6</v>
      </c>
      <c r="F30" s="82">
        <v>48.1</v>
      </c>
      <c r="G30" s="82">
        <v>83.7</v>
      </c>
      <c r="H30" s="83">
        <v>106.2</v>
      </c>
      <c r="I30" s="82">
        <v>30.3</v>
      </c>
      <c r="J30" s="82">
        <v>40.700000000000003</v>
      </c>
      <c r="K30" s="82">
        <v>171.7</v>
      </c>
      <c r="L30" s="83">
        <v>114.5</v>
      </c>
      <c r="M30" s="82">
        <v>29.2</v>
      </c>
      <c r="N30" s="82">
        <v>39.299999999999997</v>
      </c>
      <c r="O30" s="82">
        <v>189.6</v>
      </c>
      <c r="P30" s="83">
        <v>78.5</v>
      </c>
      <c r="Q30" s="82">
        <v>14.8</v>
      </c>
      <c r="R30" s="82">
        <v>31.5</v>
      </c>
      <c r="S30" s="82">
        <v>125.4</v>
      </c>
    </row>
    <row r="31" spans="1:19" ht="15" thickBot="1" x14ac:dyDescent="0.4">
      <c r="A31" s="88">
        <v>27</v>
      </c>
      <c r="B31" s="89" t="s">
        <v>141</v>
      </c>
      <c r="C31" s="82">
        <v>4162</v>
      </c>
      <c r="D31" s="83">
        <v>171.4</v>
      </c>
      <c r="E31" s="82">
        <v>4</v>
      </c>
      <c r="F31" s="82">
        <v>163.6</v>
      </c>
      <c r="G31" s="82">
        <v>179.2</v>
      </c>
      <c r="H31" s="83">
        <v>181.2</v>
      </c>
      <c r="I31" s="82">
        <v>4.5</v>
      </c>
      <c r="J31" s="82">
        <v>172.3</v>
      </c>
      <c r="K31" s="82">
        <v>190.1</v>
      </c>
      <c r="L31" s="83">
        <v>169</v>
      </c>
      <c r="M31" s="82">
        <v>4.4000000000000004</v>
      </c>
      <c r="N31" s="82">
        <v>160.30000000000001</v>
      </c>
      <c r="O31" s="82">
        <v>177.8</v>
      </c>
      <c r="P31" s="83">
        <v>156.19999999999999</v>
      </c>
      <c r="Q31" s="82">
        <v>4.3</v>
      </c>
      <c r="R31" s="82">
        <v>147.69999999999999</v>
      </c>
      <c r="S31" s="82">
        <v>164.7</v>
      </c>
    </row>
    <row r="32" spans="1:19" ht="15" thickBot="1" x14ac:dyDescent="0.4">
      <c r="A32" s="88">
        <v>28</v>
      </c>
      <c r="B32" s="89" t="s">
        <v>236</v>
      </c>
      <c r="C32" s="82">
        <v>13</v>
      </c>
      <c r="D32" s="83">
        <v>52</v>
      </c>
      <c r="E32" s="82">
        <v>0</v>
      </c>
      <c r="F32" s="82">
        <v>52</v>
      </c>
      <c r="G32" s="82">
        <v>52</v>
      </c>
      <c r="H32" s="83">
        <v>42.3</v>
      </c>
      <c r="I32" s="82">
        <v>9.6</v>
      </c>
      <c r="J32" s="82">
        <v>11.7</v>
      </c>
      <c r="K32" s="82">
        <v>72.900000000000006</v>
      </c>
      <c r="L32" s="83">
        <v>104</v>
      </c>
      <c r="M32" s="82">
        <v>0</v>
      </c>
      <c r="N32" s="82">
        <v>0</v>
      </c>
      <c r="O32" s="82">
        <v>0</v>
      </c>
      <c r="P32" s="83">
        <v>53.7</v>
      </c>
      <c r="Q32" s="82">
        <v>29.6</v>
      </c>
      <c r="R32" s="82" t="s">
        <v>441</v>
      </c>
      <c r="S32" s="82">
        <v>429.7</v>
      </c>
    </row>
    <row r="33" spans="1:19" ht="15" thickBot="1" x14ac:dyDescent="0.4">
      <c r="A33" s="88">
        <v>29</v>
      </c>
      <c r="B33" s="89" t="s">
        <v>202</v>
      </c>
      <c r="C33" s="82">
        <v>410</v>
      </c>
      <c r="D33" s="83">
        <v>41.8</v>
      </c>
      <c r="E33" s="82">
        <v>4.5999999999999996</v>
      </c>
      <c r="F33" s="82">
        <v>32.799999999999997</v>
      </c>
      <c r="G33" s="82">
        <v>50.8</v>
      </c>
      <c r="H33" s="83">
        <v>73.599999999999994</v>
      </c>
      <c r="I33" s="82">
        <v>7.1</v>
      </c>
      <c r="J33" s="82">
        <v>59.6</v>
      </c>
      <c r="K33" s="82">
        <v>87.6</v>
      </c>
      <c r="L33" s="83">
        <v>79.900000000000006</v>
      </c>
      <c r="M33" s="82">
        <v>8.4</v>
      </c>
      <c r="N33" s="82">
        <v>63.1</v>
      </c>
      <c r="O33" s="82">
        <v>96.6</v>
      </c>
      <c r="P33" s="83">
        <v>88.9</v>
      </c>
      <c r="Q33" s="82">
        <v>10.7</v>
      </c>
      <c r="R33" s="82">
        <v>67.5</v>
      </c>
      <c r="S33" s="82">
        <v>110.4</v>
      </c>
    </row>
    <row r="34" spans="1:19" ht="15" thickBot="1" x14ac:dyDescent="0.4">
      <c r="A34" s="88">
        <v>30</v>
      </c>
      <c r="B34" s="89" t="s">
        <v>237</v>
      </c>
      <c r="C34" s="82">
        <v>0</v>
      </c>
      <c r="D34" s="83">
        <v>0</v>
      </c>
      <c r="E34" s="82">
        <v>0</v>
      </c>
      <c r="F34" s="82">
        <v>0</v>
      </c>
      <c r="G34" s="82">
        <v>0</v>
      </c>
      <c r="H34" s="83">
        <v>0</v>
      </c>
      <c r="I34" s="82">
        <v>0</v>
      </c>
      <c r="J34" s="82">
        <v>0</v>
      </c>
      <c r="K34" s="82">
        <v>0</v>
      </c>
      <c r="L34" s="83">
        <v>0</v>
      </c>
      <c r="M34" s="82">
        <v>0</v>
      </c>
      <c r="N34" s="82">
        <v>0</v>
      </c>
      <c r="O34" s="82">
        <v>0</v>
      </c>
      <c r="P34" s="83">
        <v>0</v>
      </c>
      <c r="Q34" s="82">
        <v>0</v>
      </c>
      <c r="R34" s="82">
        <v>0</v>
      </c>
      <c r="S34" s="82">
        <v>0</v>
      </c>
    </row>
    <row r="35" spans="1:19" ht="15" thickBot="1" x14ac:dyDescent="0.4">
      <c r="A35" s="88">
        <v>31</v>
      </c>
      <c r="B35" s="89" t="s">
        <v>238</v>
      </c>
      <c r="C35" s="82">
        <v>26</v>
      </c>
      <c r="D35" s="83">
        <v>87.2</v>
      </c>
      <c r="E35" s="82">
        <v>38.700000000000003</v>
      </c>
      <c r="F35" s="82" t="s">
        <v>442</v>
      </c>
      <c r="G35" s="82">
        <v>253.8</v>
      </c>
      <c r="H35" s="83">
        <v>65.3</v>
      </c>
      <c r="I35" s="82">
        <v>14.9</v>
      </c>
      <c r="J35" s="82">
        <v>27</v>
      </c>
      <c r="K35" s="82">
        <v>103.7</v>
      </c>
      <c r="L35" s="83">
        <v>74.900000000000006</v>
      </c>
      <c r="M35" s="82">
        <v>15</v>
      </c>
      <c r="N35" s="82">
        <v>27</v>
      </c>
      <c r="O35" s="82">
        <v>122.7</v>
      </c>
      <c r="P35" s="83">
        <v>101.7</v>
      </c>
      <c r="Q35" s="82">
        <v>33.1</v>
      </c>
      <c r="R35" s="82" t="s">
        <v>443</v>
      </c>
      <c r="S35" s="82">
        <v>244</v>
      </c>
    </row>
    <row r="36" spans="1:19" ht="15" thickBot="1" x14ac:dyDescent="0.4">
      <c r="A36" s="88">
        <v>32</v>
      </c>
      <c r="B36" s="89" t="s">
        <v>239</v>
      </c>
      <c r="C36" s="82">
        <v>749</v>
      </c>
      <c r="D36" s="83">
        <v>141.4</v>
      </c>
      <c r="E36" s="82">
        <v>7</v>
      </c>
      <c r="F36" s="82">
        <v>127.6</v>
      </c>
      <c r="G36" s="82">
        <v>155.1</v>
      </c>
      <c r="H36" s="83">
        <v>109.3</v>
      </c>
      <c r="I36" s="82">
        <v>7.7</v>
      </c>
      <c r="J36" s="82">
        <v>94.2</v>
      </c>
      <c r="K36" s="82">
        <v>124.4</v>
      </c>
      <c r="L36" s="83">
        <v>129.4</v>
      </c>
      <c r="M36" s="82">
        <v>10.1</v>
      </c>
      <c r="N36" s="82">
        <v>109.4</v>
      </c>
      <c r="O36" s="82">
        <v>149.5</v>
      </c>
      <c r="P36" s="83">
        <v>117</v>
      </c>
      <c r="Q36" s="82">
        <v>12.3</v>
      </c>
      <c r="R36" s="82">
        <v>92.6</v>
      </c>
      <c r="S36" s="82">
        <v>141.30000000000001</v>
      </c>
    </row>
    <row r="37" spans="1:19" ht="15" thickBot="1" x14ac:dyDescent="0.4">
      <c r="A37" s="88">
        <v>33</v>
      </c>
      <c r="B37" s="89" t="s">
        <v>240</v>
      </c>
      <c r="C37" s="82">
        <v>91</v>
      </c>
      <c r="D37" s="83">
        <v>101</v>
      </c>
      <c r="E37" s="82">
        <v>13.7</v>
      </c>
      <c r="F37" s="82">
        <v>73.7</v>
      </c>
      <c r="G37" s="82">
        <v>128.30000000000001</v>
      </c>
      <c r="H37" s="83">
        <v>87</v>
      </c>
      <c r="I37" s="82">
        <v>15.4</v>
      </c>
      <c r="J37" s="82">
        <v>55.6</v>
      </c>
      <c r="K37" s="82">
        <v>118.4</v>
      </c>
      <c r="L37" s="83">
        <v>83.7</v>
      </c>
      <c r="M37" s="82">
        <v>25.5</v>
      </c>
      <c r="N37" s="82">
        <v>28.1</v>
      </c>
      <c r="O37" s="82">
        <v>139.30000000000001</v>
      </c>
      <c r="P37" s="83">
        <v>171.2</v>
      </c>
      <c r="Q37" s="82">
        <v>64.5</v>
      </c>
      <c r="R37" s="82">
        <v>25.3</v>
      </c>
      <c r="S37" s="82">
        <v>317</v>
      </c>
    </row>
    <row r="38" spans="1:19" ht="15" thickBot="1" x14ac:dyDescent="0.4">
      <c r="A38" s="88">
        <v>34</v>
      </c>
      <c r="B38" s="89" t="s">
        <v>241</v>
      </c>
      <c r="C38" s="82">
        <v>19</v>
      </c>
      <c r="D38" s="83">
        <v>125.4</v>
      </c>
      <c r="E38" s="82">
        <v>69.7</v>
      </c>
      <c r="F38" s="82" t="s">
        <v>444</v>
      </c>
      <c r="G38" s="82">
        <v>347.1</v>
      </c>
      <c r="H38" s="83">
        <v>49.1</v>
      </c>
      <c r="I38" s="82">
        <v>22.6</v>
      </c>
      <c r="J38" s="82" t="s">
        <v>445</v>
      </c>
      <c r="K38" s="82">
        <v>121.1</v>
      </c>
      <c r="L38" s="83">
        <v>143.69999999999999</v>
      </c>
      <c r="M38" s="82">
        <v>48.1</v>
      </c>
      <c r="N38" s="82" t="s">
        <v>446</v>
      </c>
      <c r="O38" s="82">
        <v>755</v>
      </c>
      <c r="P38" s="83">
        <v>110.5</v>
      </c>
      <c r="Q38" s="82">
        <v>64.2</v>
      </c>
      <c r="R38" s="82" t="s">
        <v>447</v>
      </c>
      <c r="S38" s="82">
        <v>926.1</v>
      </c>
    </row>
    <row r="39" spans="1:19" ht="15" thickBot="1" x14ac:dyDescent="0.4">
      <c r="A39" s="88">
        <v>35</v>
      </c>
      <c r="B39" s="89" t="s">
        <v>242</v>
      </c>
      <c r="C39" s="82">
        <v>1757</v>
      </c>
      <c r="D39" s="83">
        <v>127.9</v>
      </c>
      <c r="E39" s="82">
        <v>4.5</v>
      </c>
      <c r="F39" s="82">
        <v>119.1</v>
      </c>
      <c r="G39" s="82">
        <v>136.6</v>
      </c>
      <c r="H39" s="83">
        <v>116.7</v>
      </c>
      <c r="I39" s="82">
        <v>4.7</v>
      </c>
      <c r="J39" s="82">
        <v>107.4</v>
      </c>
      <c r="K39" s="82">
        <v>126.1</v>
      </c>
      <c r="L39" s="83">
        <v>94</v>
      </c>
      <c r="M39" s="82">
        <v>5.0999999999999996</v>
      </c>
      <c r="N39" s="82">
        <v>83.9</v>
      </c>
      <c r="O39" s="82">
        <v>104</v>
      </c>
      <c r="P39" s="83">
        <v>71.3</v>
      </c>
      <c r="Q39" s="82">
        <v>5.6</v>
      </c>
      <c r="R39" s="82">
        <v>60.3</v>
      </c>
      <c r="S39" s="82">
        <v>82.3</v>
      </c>
    </row>
    <row r="40" spans="1:19" ht="15" thickBot="1" x14ac:dyDescent="0.4">
      <c r="A40" s="88">
        <v>36</v>
      </c>
      <c r="B40" s="89" t="s">
        <v>243</v>
      </c>
      <c r="C40" s="82">
        <v>207</v>
      </c>
      <c r="D40" s="83">
        <v>120.8</v>
      </c>
      <c r="E40" s="82">
        <v>17.899999999999999</v>
      </c>
      <c r="F40" s="82">
        <v>84.9</v>
      </c>
      <c r="G40" s="82">
        <v>156.69999999999999</v>
      </c>
      <c r="H40" s="83">
        <v>45.1</v>
      </c>
      <c r="I40" s="82">
        <v>8.6</v>
      </c>
      <c r="J40" s="82">
        <v>28</v>
      </c>
      <c r="K40" s="82">
        <v>62.3</v>
      </c>
      <c r="L40" s="83">
        <v>50.9</v>
      </c>
      <c r="M40" s="82">
        <v>7.9</v>
      </c>
      <c r="N40" s="82">
        <v>35.200000000000003</v>
      </c>
      <c r="O40" s="82">
        <v>66.599999999999994</v>
      </c>
      <c r="P40" s="83">
        <v>66.2</v>
      </c>
      <c r="Q40" s="82">
        <v>16</v>
      </c>
      <c r="R40" s="82">
        <v>34.1</v>
      </c>
      <c r="S40" s="82">
        <v>98.4</v>
      </c>
    </row>
    <row r="41" spans="1:19" ht="23.5" thickBot="1" x14ac:dyDescent="0.4">
      <c r="A41" s="88">
        <v>37</v>
      </c>
      <c r="B41" s="89" t="s">
        <v>244</v>
      </c>
      <c r="C41" s="82">
        <v>3</v>
      </c>
      <c r="D41" s="83">
        <v>320.3</v>
      </c>
      <c r="E41" s="82">
        <v>18</v>
      </c>
      <c r="F41" s="82">
        <v>92.1</v>
      </c>
      <c r="G41" s="82">
        <v>548.6</v>
      </c>
      <c r="H41" s="83">
        <v>0</v>
      </c>
      <c r="I41" s="82">
        <v>0</v>
      </c>
      <c r="J41" s="82">
        <v>0</v>
      </c>
      <c r="K41" s="82">
        <v>0</v>
      </c>
      <c r="L41" s="83">
        <v>0</v>
      </c>
      <c r="M41" s="82">
        <v>0</v>
      </c>
      <c r="N41" s="82">
        <v>0</v>
      </c>
      <c r="O41" s="82">
        <v>0</v>
      </c>
      <c r="P41" s="83">
        <v>104</v>
      </c>
      <c r="Q41" s="82">
        <v>0</v>
      </c>
      <c r="R41" s="82">
        <v>104</v>
      </c>
      <c r="S41" s="82">
        <v>104</v>
      </c>
    </row>
    <row r="42" spans="1:19" ht="15" thickBot="1" x14ac:dyDescent="0.4">
      <c r="A42" s="88">
        <v>38</v>
      </c>
      <c r="B42" s="89" t="s">
        <v>196</v>
      </c>
      <c r="C42" s="82">
        <v>605</v>
      </c>
      <c r="D42" s="83">
        <v>141.80000000000001</v>
      </c>
      <c r="E42" s="82">
        <v>11.3</v>
      </c>
      <c r="F42" s="82">
        <v>119.4</v>
      </c>
      <c r="G42" s="82">
        <v>164.1</v>
      </c>
      <c r="H42" s="83">
        <v>146.5</v>
      </c>
      <c r="I42" s="82">
        <v>11.6</v>
      </c>
      <c r="J42" s="82">
        <v>123.5</v>
      </c>
      <c r="K42" s="82">
        <v>169.6</v>
      </c>
      <c r="L42" s="83">
        <v>179.7</v>
      </c>
      <c r="M42" s="82">
        <v>12.4</v>
      </c>
      <c r="N42" s="82">
        <v>155.19999999999999</v>
      </c>
      <c r="O42" s="82">
        <v>204.2</v>
      </c>
      <c r="P42" s="83">
        <v>192.8</v>
      </c>
      <c r="Q42" s="82">
        <v>14.5</v>
      </c>
      <c r="R42" s="82">
        <v>164</v>
      </c>
      <c r="S42" s="82">
        <v>221.5</v>
      </c>
    </row>
    <row r="43" spans="1:19" ht="15" thickBot="1" x14ac:dyDescent="0.4">
      <c r="A43" s="88">
        <v>39</v>
      </c>
      <c r="B43" s="89" t="s">
        <v>245</v>
      </c>
      <c r="C43" s="82">
        <v>186</v>
      </c>
      <c r="D43" s="83">
        <v>120</v>
      </c>
      <c r="E43" s="82">
        <v>18</v>
      </c>
      <c r="F43" s="82">
        <v>83.8</v>
      </c>
      <c r="G43" s="82">
        <v>156.30000000000001</v>
      </c>
      <c r="H43" s="83">
        <v>97.1</v>
      </c>
      <c r="I43" s="82">
        <v>16.3</v>
      </c>
      <c r="J43" s="82">
        <v>64</v>
      </c>
      <c r="K43" s="82">
        <v>130.1</v>
      </c>
      <c r="L43" s="83">
        <v>88.6</v>
      </c>
      <c r="M43" s="82">
        <v>14.6</v>
      </c>
      <c r="N43" s="82">
        <v>59.3</v>
      </c>
      <c r="O43" s="82">
        <v>117.9</v>
      </c>
      <c r="P43" s="83">
        <v>83.4</v>
      </c>
      <c r="Q43" s="82">
        <v>15</v>
      </c>
      <c r="R43" s="82">
        <v>52.9</v>
      </c>
      <c r="S43" s="82">
        <v>113.8</v>
      </c>
    </row>
    <row r="44" spans="1:19" ht="15" thickBot="1" x14ac:dyDescent="0.4">
      <c r="A44" s="88">
        <v>40</v>
      </c>
      <c r="B44" s="89" t="s">
        <v>246</v>
      </c>
      <c r="C44" s="82">
        <v>18</v>
      </c>
      <c r="D44" s="83">
        <v>48</v>
      </c>
      <c r="E44" s="82">
        <v>6.7</v>
      </c>
      <c r="F44" s="82">
        <v>19.3</v>
      </c>
      <c r="G44" s="82">
        <v>76.8</v>
      </c>
      <c r="H44" s="83">
        <v>79.2</v>
      </c>
      <c r="I44" s="82">
        <v>17</v>
      </c>
      <c r="J44" s="82">
        <v>25</v>
      </c>
      <c r="K44" s="82">
        <v>133.5</v>
      </c>
      <c r="L44" s="83">
        <v>51.3</v>
      </c>
      <c r="M44" s="82">
        <v>1.2</v>
      </c>
      <c r="N44" s="82">
        <v>48.6</v>
      </c>
      <c r="O44" s="82">
        <v>54.1</v>
      </c>
      <c r="P44" s="83">
        <v>82.3</v>
      </c>
      <c r="Q44" s="82">
        <v>25.5</v>
      </c>
      <c r="R44" s="82" t="s">
        <v>448</v>
      </c>
      <c r="S44" s="82">
        <v>405.7</v>
      </c>
    </row>
    <row r="45" spans="1:19" ht="15" thickBot="1" x14ac:dyDescent="0.4">
      <c r="A45" s="88">
        <v>41</v>
      </c>
      <c r="B45" s="89" t="s">
        <v>247</v>
      </c>
      <c r="C45" s="82">
        <v>274</v>
      </c>
      <c r="D45" s="83">
        <v>62.4</v>
      </c>
      <c r="E45" s="82">
        <v>3.9</v>
      </c>
      <c r="F45" s="82">
        <v>54.8</v>
      </c>
      <c r="G45" s="82">
        <v>70.099999999999994</v>
      </c>
      <c r="H45" s="83">
        <v>92.9</v>
      </c>
      <c r="I45" s="82">
        <v>7.6</v>
      </c>
      <c r="J45" s="82">
        <v>77.7</v>
      </c>
      <c r="K45" s="82">
        <v>108.1</v>
      </c>
      <c r="L45" s="83">
        <v>152.5</v>
      </c>
      <c r="M45" s="82">
        <v>19.7</v>
      </c>
      <c r="N45" s="82">
        <v>111.8</v>
      </c>
      <c r="O45" s="82">
        <v>193.2</v>
      </c>
      <c r="P45" s="83">
        <v>109.3</v>
      </c>
      <c r="Q45" s="82">
        <v>15.3</v>
      </c>
      <c r="R45" s="82">
        <v>77.3</v>
      </c>
      <c r="S45" s="82">
        <v>141.4</v>
      </c>
    </row>
    <row r="46" spans="1:19" ht="15" thickBot="1" x14ac:dyDescent="0.4">
      <c r="A46" s="88">
        <v>42</v>
      </c>
      <c r="B46" s="89" t="s">
        <v>248</v>
      </c>
      <c r="C46" s="82">
        <v>8</v>
      </c>
      <c r="D46" s="83">
        <v>153.4</v>
      </c>
      <c r="E46" s="82">
        <v>40.299999999999997</v>
      </c>
      <c r="F46" s="82">
        <v>41.6</v>
      </c>
      <c r="G46" s="82">
        <v>265.2</v>
      </c>
      <c r="H46" s="83">
        <v>52</v>
      </c>
      <c r="I46" s="82">
        <v>0</v>
      </c>
      <c r="J46" s="82">
        <v>0</v>
      </c>
      <c r="K46" s="82">
        <v>0</v>
      </c>
      <c r="L46" s="83">
        <v>77.3</v>
      </c>
      <c r="M46" s="82">
        <v>0</v>
      </c>
      <c r="N46" s="82">
        <v>0</v>
      </c>
      <c r="O46" s="82">
        <v>0</v>
      </c>
      <c r="P46" s="83">
        <v>52</v>
      </c>
      <c r="Q46" s="82">
        <v>0</v>
      </c>
      <c r="R46" s="82">
        <v>0</v>
      </c>
      <c r="S46" s="82">
        <v>0</v>
      </c>
    </row>
    <row r="47" spans="1:19" ht="15" thickBot="1" x14ac:dyDescent="0.4">
      <c r="A47" s="88">
        <v>43</v>
      </c>
      <c r="B47" s="89" t="s">
        <v>249</v>
      </c>
      <c r="C47" s="82">
        <v>28</v>
      </c>
      <c r="D47" s="83">
        <v>104.7</v>
      </c>
      <c r="E47" s="82">
        <v>14.2</v>
      </c>
      <c r="F47" s="82">
        <v>73.099999999999994</v>
      </c>
      <c r="G47" s="82">
        <v>136.30000000000001</v>
      </c>
      <c r="H47" s="83">
        <v>46.8</v>
      </c>
      <c r="I47" s="82">
        <v>13.4</v>
      </c>
      <c r="J47" s="82">
        <v>17.7</v>
      </c>
      <c r="K47" s="82">
        <v>75.8</v>
      </c>
      <c r="L47" s="83">
        <v>66.400000000000006</v>
      </c>
      <c r="M47" s="82">
        <v>0</v>
      </c>
      <c r="N47" s="82">
        <v>0</v>
      </c>
      <c r="O47" s="82">
        <v>0</v>
      </c>
      <c r="P47" s="83">
        <v>98.7</v>
      </c>
      <c r="Q47" s="82">
        <v>38.6</v>
      </c>
      <c r="R47" s="82" t="s">
        <v>449</v>
      </c>
      <c r="S47" s="82">
        <v>221.4</v>
      </c>
    </row>
    <row r="48" spans="1:19" ht="15" thickBot="1" x14ac:dyDescent="0.4">
      <c r="A48" s="88">
        <v>44</v>
      </c>
      <c r="B48" s="89" t="s">
        <v>250</v>
      </c>
      <c r="C48" s="82">
        <v>27</v>
      </c>
      <c r="D48" s="83">
        <v>44.8</v>
      </c>
      <c r="E48" s="82">
        <v>8.6999999999999993</v>
      </c>
      <c r="F48" s="82">
        <v>26.1</v>
      </c>
      <c r="G48" s="82">
        <v>63.5</v>
      </c>
      <c r="H48" s="83">
        <v>68.7</v>
      </c>
      <c r="I48" s="82">
        <v>24.1</v>
      </c>
      <c r="J48" s="82">
        <v>1.7</v>
      </c>
      <c r="K48" s="82">
        <v>135.69999999999999</v>
      </c>
      <c r="L48" s="83">
        <v>30.4</v>
      </c>
      <c r="M48" s="82">
        <v>31.6</v>
      </c>
      <c r="N48" s="82" t="s">
        <v>450</v>
      </c>
      <c r="O48" s="82">
        <v>118.1</v>
      </c>
      <c r="P48" s="83">
        <v>107.3</v>
      </c>
      <c r="Q48" s="82">
        <v>47.2</v>
      </c>
      <c r="R48" s="82" t="s">
        <v>451</v>
      </c>
      <c r="S48" s="82">
        <v>257.60000000000002</v>
      </c>
    </row>
    <row r="49" spans="1:19" ht="15" thickBot="1" x14ac:dyDescent="0.4">
      <c r="A49" s="88">
        <v>45</v>
      </c>
      <c r="B49" s="89" t="s">
        <v>251</v>
      </c>
      <c r="C49" s="82">
        <v>177</v>
      </c>
      <c r="D49" s="83">
        <v>58.9</v>
      </c>
      <c r="E49" s="82">
        <v>7.3</v>
      </c>
      <c r="F49" s="82">
        <v>44.2</v>
      </c>
      <c r="G49" s="82">
        <v>73.599999999999994</v>
      </c>
      <c r="H49" s="83">
        <v>61.8</v>
      </c>
      <c r="I49" s="82">
        <v>5</v>
      </c>
      <c r="J49" s="82">
        <v>51.8</v>
      </c>
      <c r="K49" s="82">
        <v>71.8</v>
      </c>
      <c r="L49" s="83">
        <v>103.6</v>
      </c>
      <c r="M49" s="82">
        <v>10.5</v>
      </c>
      <c r="N49" s="82">
        <v>82.5</v>
      </c>
      <c r="O49" s="82">
        <v>124.8</v>
      </c>
      <c r="P49" s="83">
        <v>81.8</v>
      </c>
      <c r="Q49" s="82">
        <v>9.5</v>
      </c>
      <c r="R49" s="82">
        <v>62.6</v>
      </c>
      <c r="S49" s="82">
        <v>101.1</v>
      </c>
    </row>
    <row r="50" spans="1:19" ht="15" thickBot="1" x14ac:dyDescent="0.4">
      <c r="A50" s="88">
        <v>46</v>
      </c>
      <c r="B50" s="89" t="s">
        <v>252</v>
      </c>
      <c r="C50" s="82">
        <v>254</v>
      </c>
      <c r="D50" s="83">
        <v>72.099999999999994</v>
      </c>
      <c r="E50" s="82">
        <v>7.1</v>
      </c>
      <c r="F50" s="82">
        <v>58</v>
      </c>
      <c r="G50" s="82">
        <v>86.2</v>
      </c>
      <c r="H50" s="83">
        <v>79.8</v>
      </c>
      <c r="I50" s="82">
        <v>6.1</v>
      </c>
      <c r="J50" s="82">
        <v>67.5</v>
      </c>
      <c r="K50" s="82">
        <v>92</v>
      </c>
      <c r="L50" s="83">
        <v>109.2</v>
      </c>
      <c r="M50" s="82">
        <v>10.9</v>
      </c>
      <c r="N50" s="82">
        <v>87.5</v>
      </c>
      <c r="O50" s="82">
        <v>130.80000000000001</v>
      </c>
      <c r="P50" s="83">
        <v>106.7</v>
      </c>
      <c r="Q50" s="82">
        <v>15.9</v>
      </c>
      <c r="R50" s="82">
        <v>74.2</v>
      </c>
      <c r="S50" s="82">
        <v>139.19999999999999</v>
      </c>
    </row>
    <row r="51" spans="1:19" ht="15" thickBot="1" x14ac:dyDescent="0.4">
      <c r="A51" s="88">
        <v>47</v>
      </c>
      <c r="B51" s="89" t="s">
        <v>253</v>
      </c>
      <c r="C51" s="82">
        <v>0</v>
      </c>
      <c r="D51" s="83">
        <v>0</v>
      </c>
      <c r="E51" s="82">
        <v>0</v>
      </c>
      <c r="F51" s="82">
        <v>0</v>
      </c>
      <c r="G51" s="82">
        <v>0</v>
      </c>
      <c r="H51" s="83">
        <v>0</v>
      </c>
      <c r="I51" s="82">
        <v>0</v>
      </c>
      <c r="J51" s="82">
        <v>0</v>
      </c>
      <c r="K51" s="82">
        <v>0</v>
      </c>
      <c r="L51" s="83">
        <v>0</v>
      </c>
      <c r="M51" s="82">
        <v>0</v>
      </c>
      <c r="N51" s="82">
        <v>0</v>
      </c>
      <c r="O51" s="82">
        <v>0</v>
      </c>
      <c r="P51" s="83">
        <v>0</v>
      </c>
      <c r="Q51" s="82">
        <v>0</v>
      </c>
      <c r="R51" s="82">
        <v>0</v>
      </c>
      <c r="S51" s="82">
        <v>0</v>
      </c>
    </row>
    <row r="52" spans="1:19" ht="15" thickBot="1" x14ac:dyDescent="0.4">
      <c r="A52" s="88">
        <v>48</v>
      </c>
      <c r="B52" s="89" t="s">
        <v>254</v>
      </c>
      <c r="C52" s="82">
        <v>1</v>
      </c>
      <c r="D52" s="83">
        <v>0</v>
      </c>
      <c r="E52" s="82">
        <v>0</v>
      </c>
      <c r="F52" s="82">
        <v>0</v>
      </c>
      <c r="G52" s="82">
        <v>0</v>
      </c>
      <c r="H52" s="83">
        <v>0</v>
      </c>
      <c r="I52" s="82">
        <v>0</v>
      </c>
      <c r="J52" s="82">
        <v>0</v>
      </c>
      <c r="K52" s="82">
        <v>0</v>
      </c>
      <c r="L52" s="83">
        <v>52</v>
      </c>
      <c r="M52" s="82">
        <v>0</v>
      </c>
      <c r="N52" s="82">
        <v>52</v>
      </c>
      <c r="O52" s="82">
        <v>52</v>
      </c>
      <c r="P52" s="83">
        <v>0</v>
      </c>
      <c r="Q52" s="82">
        <v>0</v>
      </c>
      <c r="R52" s="82">
        <v>0</v>
      </c>
      <c r="S52" s="82">
        <v>0</v>
      </c>
    </row>
    <row r="53" spans="1:19" ht="15" thickBot="1" x14ac:dyDescent="0.4">
      <c r="A53" s="88">
        <v>49</v>
      </c>
      <c r="B53" s="89" t="s">
        <v>255</v>
      </c>
      <c r="C53" s="82">
        <v>101</v>
      </c>
      <c r="D53" s="83">
        <v>69.3</v>
      </c>
      <c r="E53" s="82">
        <v>4.9000000000000004</v>
      </c>
      <c r="F53" s="82">
        <v>59.3</v>
      </c>
      <c r="G53" s="82">
        <v>79.3</v>
      </c>
      <c r="H53" s="83">
        <v>89.4</v>
      </c>
      <c r="I53" s="82">
        <v>14.4</v>
      </c>
      <c r="J53" s="82">
        <v>59.3</v>
      </c>
      <c r="K53" s="82">
        <v>119.5</v>
      </c>
      <c r="L53" s="83">
        <v>128.19999999999999</v>
      </c>
      <c r="M53" s="82">
        <v>24.7</v>
      </c>
      <c r="N53" s="82">
        <v>76.599999999999994</v>
      </c>
      <c r="O53" s="82">
        <v>179.7</v>
      </c>
      <c r="P53" s="83">
        <v>79.400000000000006</v>
      </c>
      <c r="Q53" s="82">
        <v>15.1</v>
      </c>
      <c r="R53" s="82">
        <v>47.5</v>
      </c>
      <c r="S53" s="82">
        <v>111.2</v>
      </c>
    </row>
    <row r="54" spans="1:19" ht="15" thickBot="1" x14ac:dyDescent="0.4">
      <c r="A54" s="88">
        <v>50</v>
      </c>
      <c r="B54" s="89" t="s">
        <v>256</v>
      </c>
      <c r="C54" s="82">
        <v>0</v>
      </c>
      <c r="D54" s="83">
        <v>0</v>
      </c>
      <c r="E54" s="82">
        <v>0</v>
      </c>
      <c r="F54" s="82">
        <v>0</v>
      </c>
      <c r="G54" s="82">
        <v>0</v>
      </c>
      <c r="H54" s="83">
        <v>0</v>
      </c>
      <c r="I54" s="82">
        <v>0</v>
      </c>
      <c r="J54" s="82">
        <v>0</v>
      </c>
      <c r="K54" s="82">
        <v>0</v>
      </c>
      <c r="L54" s="83">
        <v>0</v>
      </c>
      <c r="M54" s="82">
        <v>0</v>
      </c>
      <c r="N54" s="82">
        <v>0</v>
      </c>
      <c r="O54" s="82">
        <v>0</v>
      </c>
      <c r="P54" s="83">
        <v>0</v>
      </c>
      <c r="Q54" s="82">
        <v>0</v>
      </c>
      <c r="R54" s="82">
        <v>0</v>
      </c>
      <c r="S54" s="82">
        <v>0</v>
      </c>
    </row>
    <row r="55" spans="1:19" ht="15" thickBot="1" x14ac:dyDescent="0.4">
      <c r="A55" s="88">
        <v>51</v>
      </c>
      <c r="B55" s="89" t="s">
        <v>257</v>
      </c>
      <c r="C55" s="82">
        <v>118</v>
      </c>
      <c r="D55" s="83">
        <v>56.6</v>
      </c>
      <c r="E55" s="82">
        <v>3.2</v>
      </c>
      <c r="F55" s="82">
        <v>50.2</v>
      </c>
      <c r="G55" s="82">
        <v>63</v>
      </c>
      <c r="H55" s="83">
        <v>63.5</v>
      </c>
      <c r="I55" s="82">
        <v>5.6</v>
      </c>
      <c r="J55" s="82">
        <v>51.9</v>
      </c>
      <c r="K55" s="82">
        <v>75</v>
      </c>
      <c r="L55" s="83">
        <v>129</v>
      </c>
      <c r="M55" s="82">
        <v>37.200000000000003</v>
      </c>
      <c r="N55" s="82">
        <v>47</v>
      </c>
      <c r="O55" s="82">
        <v>210.9</v>
      </c>
      <c r="P55" s="83">
        <v>80.7</v>
      </c>
      <c r="Q55" s="82">
        <v>11.9</v>
      </c>
      <c r="R55" s="82">
        <v>54.8</v>
      </c>
      <c r="S55" s="82">
        <v>106.6</v>
      </c>
    </row>
    <row r="56" spans="1:19" ht="15" thickBot="1" x14ac:dyDescent="0.4">
      <c r="A56" s="88">
        <v>52</v>
      </c>
      <c r="B56" s="89" t="s">
        <v>408</v>
      </c>
      <c r="C56" s="82">
        <v>96</v>
      </c>
      <c r="D56" s="83">
        <v>80</v>
      </c>
      <c r="E56" s="82">
        <v>18</v>
      </c>
      <c r="F56" s="82">
        <v>43.2</v>
      </c>
      <c r="G56" s="82">
        <v>116.8</v>
      </c>
      <c r="H56" s="83">
        <v>75.5</v>
      </c>
      <c r="I56" s="82">
        <v>10</v>
      </c>
      <c r="J56" s="82">
        <v>55.2</v>
      </c>
      <c r="K56" s="82">
        <v>95.9</v>
      </c>
      <c r="L56" s="83">
        <v>84.8</v>
      </c>
      <c r="M56" s="82">
        <v>17.5</v>
      </c>
      <c r="N56" s="82">
        <v>48.6</v>
      </c>
      <c r="O56" s="82">
        <v>120.9</v>
      </c>
      <c r="P56" s="83">
        <v>39.9</v>
      </c>
      <c r="Q56" s="82">
        <v>4.9000000000000004</v>
      </c>
      <c r="R56" s="82">
        <v>29</v>
      </c>
      <c r="S56" s="82">
        <v>50.8</v>
      </c>
    </row>
    <row r="57" spans="1:19" ht="15" thickBot="1" x14ac:dyDescent="0.4">
      <c r="A57" s="88">
        <v>53</v>
      </c>
      <c r="B57" s="89" t="s">
        <v>259</v>
      </c>
      <c r="C57" s="82">
        <v>26</v>
      </c>
      <c r="D57" s="83">
        <v>8.8000000000000007</v>
      </c>
      <c r="E57" s="82">
        <v>4.2</v>
      </c>
      <c r="F57" s="82" t="s">
        <v>452</v>
      </c>
      <c r="G57" s="82">
        <v>62</v>
      </c>
      <c r="H57" s="83">
        <v>22.4</v>
      </c>
      <c r="I57" s="82">
        <v>13.4</v>
      </c>
      <c r="J57" s="82">
        <v>0</v>
      </c>
      <c r="K57" s="82">
        <v>0</v>
      </c>
      <c r="L57" s="83">
        <v>7.2</v>
      </c>
      <c r="M57" s="82">
        <v>1.2</v>
      </c>
      <c r="N57" s="82">
        <v>4.5</v>
      </c>
      <c r="O57" s="82">
        <v>9.8000000000000007</v>
      </c>
      <c r="P57" s="83">
        <v>9.4</v>
      </c>
      <c r="Q57" s="82">
        <v>7.9</v>
      </c>
      <c r="R57" s="82" t="s">
        <v>453</v>
      </c>
      <c r="S57" s="82">
        <v>28.1</v>
      </c>
    </row>
    <row r="58" spans="1:19" ht="15" thickBot="1" x14ac:dyDescent="0.4">
      <c r="A58" s="88">
        <v>54</v>
      </c>
      <c r="B58" s="89" t="s">
        <v>260</v>
      </c>
      <c r="C58" s="82">
        <v>1</v>
      </c>
      <c r="D58" s="83">
        <v>0</v>
      </c>
      <c r="E58" s="82">
        <v>0</v>
      </c>
      <c r="F58" s="82">
        <v>0</v>
      </c>
      <c r="G58" s="82">
        <v>0</v>
      </c>
      <c r="H58" s="83">
        <v>0</v>
      </c>
      <c r="I58" s="82">
        <v>0</v>
      </c>
      <c r="J58" s="82">
        <v>0</v>
      </c>
      <c r="K58" s="82">
        <v>0</v>
      </c>
      <c r="L58" s="83">
        <v>0</v>
      </c>
      <c r="M58" s="82">
        <v>0</v>
      </c>
      <c r="N58" s="82">
        <v>0</v>
      </c>
      <c r="O58" s="82">
        <v>0</v>
      </c>
      <c r="P58" s="83">
        <v>48</v>
      </c>
      <c r="Q58" s="82">
        <v>0</v>
      </c>
      <c r="R58" s="82">
        <v>0</v>
      </c>
      <c r="S58" s="82">
        <v>0</v>
      </c>
    </row>
    <row r="59" spans="1:19" ht="15" thickBot="1" x14ac:dyDescent="0.4">
      <c r="A59" s="88">
        <v>55</v>
      </c>
      <c r="B59" s="89" t="s">
        <v>261</v>
      </c>
      <c r="C59" s="82">
        <v>2</v>
      </c>
      <c r="D59" s="83">
        <v>0</v>
      </c>
      <c r="E59" s="82">
        <v>0</v>
      </c>
      <c r="F59" s="82">
        <v>0</v>
      </c>
      <c r="G59" s="82">
        <v>0</v>
      </c>
      <c r="H59" s="83">
        <v>52</v>
      </c>
      <c r="I59" s="82">
        <v>0</v>
      </c>
      <c r="J59" s="82">
        <v>52</v>
      </c>
      <c r="K59" s="82">
        <v>52</v>
      </c>
      <c r="L59" s="83">
        <v>0</v>
      </c>
      <c r="M59" s="82">
        <v>0</v>
      </c>
      <c r="N59" s="82">
        <v>0</v>
      </c>
      <c r="O59" s="82">
        <v>0</v>
      </c>
      <c r="P59" s="83">
        <v>5</v>
      </c>
      <c r="Q59" s="82">
        <v>0</v>
      </c>
      <c r="R59" s="82">
        <v>0</v>
      </c>
      <c r="S59" s="82">
        <v>0</v>
      </c>
    </row>
    <row r="60" spans="1:19" ht="15" thickBot="1" x14ac:dyDescent="0.4">
      <c r="A60" s="88">
        <v>56</v>
      </c>
      <c r="B60" s="89" t="s">
        <v>262</v>
      </c>
      <c r="C60" s="82">
        <v>2</v>
      </c>
      <c r="D60" s="83">
        <v>1.9</v>
      </c>
      <c r="E60" s="82">
        <v>1.7</v>
      </c>
      <c r="F60" s="82">
        <v>0</v>
      </c>
      <c r="G60" s="82">
        <v>0</v>
      </c>
      <c r="H60" s="83">
        <v>0</v>
      </c>
      <c r="I60" s="82">
        <v>0</v>
      </c>
      <c r="J60" s="82">
        <v>0</v>
      </c>
      <c r="K60" s="82">
        <v>0</v>
      </c>
      <c r="L60" s="83">
        <v>0</v>
      </c>
      <c r="M60" s="82">
        <v>0</v>
      </c>
      <c r="N60" s="82">
        <v>0</v>
      </c>
      <c r="O60" s="82">
        <v>0</v>
      </c>
      <c r="P60" s="83">
        <v>0</v>
      </c>
      <c r="Q60" s="82">
        <v>0</v>
      </c>
      <c r="R60" s="82">
        <v>0</v>
      </c>
      <c r="S60" s="82">
        <v>0</v>
      </c>
    </row>
    <row r="61" spans="1:19" ht="23.5" thickBot="1" x14ac:dyDescent="0.4">
      <c r="A61" s="88">
        <v>57</v>
      </c>
      <c r="B61" s="89" t="s">
        <v>263</v>
      </c>
      <c r="C61" s="82">
        <v>27</v>
      </c>
      <c r="D61" s="83">
        <v>174.9</v>
      </c>
      <c r="E61" s="82">
        <v>33.299999999999997</v>
      </c>
      <c r="F61" s="82">
        <v>103.6</v>
      </c>
      <c r="G61" s="82">
        <v>246.3</v>
      </c>
      <c r="H61" s="83">
        <v>77</v>
      </c>
      <c r="I61" s="82">
        <v>14</v>
      </c>
      <c r="J61" s="82">
        <v>47.8</v>
      </c>
      <c r="K61" s="82">
        <v>106.2</v>
      </c>
      <c r="L61" s="83">
        <v>112.7</v>
      </c>
      <c r="M61" s="82">
        <v>31.8</v>
      </c>
      <c r="N61" s="82">
        <v>40.799999999999997</v>
      </c>
      <c r="O61" s="82">
        <v>184.7</v>
      </c>
      <c r="P61" s="83">
        <v>64.7</v>
      </c>
      <c r="Q61" s="82">
        <v>11.1</v>
      </c>
      <c r="R61" s="82">
        <v>33.799999999999997</v>
      </c>
      <c r="S61" s="82">
        <v>95.6</v>
      </c>
    </row>
    <row r="62" spans="1:19" ht="16" customHeight="1" thickBot="1" x14ac:dyDescent="0.4">
      <c r="A62" s="88">
        <v>58</v>
      </c>
      <c r="B62" s="89" t="s">
        <v>264</v>
      </c>
      <c r="C62" s="82">
        <v>32</v>
      </c>
      <c r="D62" s="83">
        <v>41.9</v>
      </c>
      <c r="E62" s="82">
        <v>46.9</v>
      </c>
      <c r="F62" s="82">
        <v>0</v>
      </c>
      <c r="G62" s="82">
        <v>0</v>
      </c>
      <c r="H62" s="83">
        <v>206.9</v>
      </c>
      <c r="I62" s="82">
        <v>150.69999999999999</v>
      </c>
      <c r="J62" s="82" t="s">
        <v>454</v>
      </c>
      <c r="K62" s="82">
        <v>2122.1</v>
      </c>
      <c r="L62" s="83">
        <v>109.6</v>
      </c>
      <c r="M62" s="82">
        <v>29.6</v>
      </c>
      <c r="N62" s="82">
        <v>39.5</v>
      </c>
      <c r="O62" s="82">
        <v>179.7</v>
      </c>
      <c r="P62" s="83">
        <v>219.3</v>
      </c>
      <c r="Q62" s="82">
        <v>27.4</v>
      </c>
      <c r="R62" s="82">
        <v>160.9</v>
      </c>
      <c r="S62" s="82">
        <v>277.8</v>
      </c>
    </row>
    <row r="63" spans="1:19" ht="15" thickBot="1" x14ac:dyDescent="0.4">
      <c r="A63" s="88">
        <v>59</v>
      </c>
      <c r="B63" s="89" t="s">
        <v>265</v>
      </c>
      <c r="C63" s="82">
        <v>380</v>
      </c>
      <c r="D63" s="83">
        <v>20.2</v>
      </c>
      <c r="E63" s="82">
        <v>3.4</v>
      </c>
      <c r="F63" s="82">
        <v>13.5</v>
      </c>
      <c r="G63" s="82">
        <v>27</v>
      </c>
      <c r="H63" s="83">
        <v>19.8</v>
      </c>
      <c r="I63" s="82">
        <v>3.2</v>
      </c>
      <c r="J63" s="82">
        <v>13.4</v>
      </c>
      <c r="K63" s="82">
        <v>26.3</v>
      </c>
      <c r="L63" s="83">
        <v>23.1</v>
      </c>
      <c r="M63" s="82">
        <v>5</v>
      </c>
      <c r="N63" s="82">
        <v>13.2</v>
      </c>
      <c r="O63" s="82">
        <v>33.1</v>
      </c>
      <c r="P63" s="83">
        <v>66</v>
      </c>
      <c r="Q63" s="82">
        <v>13.8</v>
      </c>
      <c r="R63" s="82">
        <v>38.5</v>
      </c>
      <c r="S63" s="82">
        <v>93.6</v>
      </c>
    </row>
    <row r="64" spans="1:19" ht="15" thickBot="1" x14ac:dyDescent="0.4">
      <c r="A64" s="88">
        <v>60</v>
      </c>
      <c r="B64" s="89" t="s">
        <v>266</v>
      </c>
      <c r="C64" s="82">
        <v>10</v>
      </c>
      <c r="D64" s="83">
        <v>92.8</v>
      </c>
      <c r="E64" s="82">
        <v>21.1</v>
      </c>
      <c r="F64" s="82" t="s">
        <v>455</v>
      </c>
      <c r="G64" s="82">
        <v>360.4</v>
      </c>
      <c r="H64" s="83">
        <v>0</v>
      </c>
      <c r="I64" s="82">
        <v>0</v>
      </c>
      <c r="J64" s="82">
        <v>0</v>
      </c>
      <c r="K64" s="82">
        <v>0</v>
      </c>
      <c r="L64" s="83">
        <v>89.1</v>
      </c>
      <c r="M64" s="82">
        <v>23.3</v>
      </c>
      <c r="N64" s="82" t="s">
        <v>456</v>
      </c>
      <c r="O64" s="82">
        <v>189.4</v>
      </c>
      <c r="P64" s="83">
        <v>84</v>
      </c>
      <c r="Q64" s="82">
        <v>36.700000000000003</v>
      </c>
      <c r="R64" s="82" t="s">
        <v>457</v>
      </c>
      <c r="S64" s="82">
        <v>550.29999999999995</v>
      </c>
    </row>
    <row r="65" spans="1:19" ht="23.5" thickBot="1" x14ac:dyDescent="0.4">
      <c r="A65" s="88">
        <v>61</v>
      </c>
      <c r="B65" s="89" t="s">
        <v>267</v>
      </c>
      <c r="C65" s="82">
        <v>52</v>
      </c>
      <c r="D65" s="83">
        <v>100.2</v>
      </c>
      <c r="E65" s="82">
        <v>13.6</v>
      </c>
      <c r="F65" s="82">
        <v>70</v>
      </c>
      <c r="G65" s="82">
        <v>130.4</v>
      </c>
      <c r="H65" s="83">
        <v>102.7</v>
      </c>
      <c r="I65" s="82">
        <v>57.5</v>
      </c>
      <c r="J65" s="82" t="s">
        <v>458</v>
      </c>
      <c r="K65" s="82">
        <v>250.6</v>
      </c>
      <c r="L65" s="83">
        <v>68.7</v>
      </c>
      <c r="M65" s="82">
        <v>11.6</v>
      </c>
      <c r="N65" s="82">
        <v>43.2</v>
      </c>
      <c r="O65" s="82">
        <v>94.1</v>
      </c>
      <c r="P65" s="83">
        <v>141.80000000000001</v>
      </c>
      <c r="Q65" s="82">
        <v>22.5</v>
      </c>
      <c r="R65" s="82">
        <v>96.4</v>
      </c>
      <c r="S65" s="82">
        <v>187.1</v>
      </c>
    </row>
    <row r="66" spans="1:19" ht="23.5" thickBot="1" x14ac:dyDescent="0.4">
      <c r="A66" s="88">
        <v>62</v>
      </c>
      <c r="B66" s="89" t="s">
        <v>268</v>
      </c>
      <c r="C66" s="82">
        <v>17</v>
      </c>
      <c r="D66" s="83">
        <v>83.1</v>
      </c>
      <c r="E66" s="82">
        <v>15</v>
      </c>
      <c r="F66" s="82">
        <v>46.5</v>
      </c>
      <c r="G66" s="82">
        <v>119.8</v>
      </c>
      <c r="H66" s="83">
        <v>45</v>
      </c>
      <c r="I66" s="82">
        <v>13.1</v>
      </c>
      <c r="J66" s="82" t="s">
        <v>459</v>
      </c>
      <c r="K66" s="82">
        <v>211</v>
      </c>
      <c r="L66" s="83">
        <v>86.4</v>
      </c>
      <c r="M66" s="82">
        <v>23.1</v>
      </c>
      <c r="N66" s="82" t="s">
        <v>460</v>
      </c>
      <c r="O66" s="82">
        <v>185.7</v>
      </c>
      <c r="P66" s="83">
        <v>41.1</v>
      </c>
      <c r="Q66" s="82">
        <v>14.8</v>
      </c>
      <c r="R66" s="82" t="s">
        <v>461</v>
      </c>
      <c r="S66" s="82">
        <v>88.1</v>
      </c>
    </row>
    <row r="67" spans="1:19" ht="23.5" thickBot="1" x14ac:dyDescent="0.4">
      <c r="A67" s="88">
        <v>63</v>
      </c>
      <c r="B67" s="89" t="s">
        <v>269</v>
      </c>
      <c r="C67" s="82">
        <v>11</v>
      </c>
      <c r="D67" s="83">
        <v>40.4</v>
      </c>
      <c r="E67" s="82">
        <v>29.9</v>
      </c>
      <c r="F67" s="82" t="s">
        <v>462</v>
      </c>
      <c r="G67" s="82">
        <v>169.2</v>
      </c>
      <c r="H67" s="83">
        <v>69.3</v>
      </c>
      <c r="I67" s="82">
        <v>0</v>
      </c>
      <c r="J67" s="82">
        <v>0</v>
      </c>
      <c r="K67" s="82">
        <v>0</v>
      </c>
      <c r="L67" s="83">
        <v>61.6</v>
      </c>
      <c r="M67" s="82">
        <v>0</v>
      </c>
      <c r="N67" s="82">
        <v>0</v>
      </c>
      <c r="O67" s="82">
        <v>0</v>
      </c>
      <c r="P67" s="83">
        <v>104</v>
      </c>
      <c r="Q67" s="82">
        <v>0</v>
      </c>
      <c r="R67" s="82">
        <v>104</v>
      </c>
      <c r="S67" s="82">
        <v>104</v>
      </c>
    </row>
    <row r="68" spans="1:19" ht="23.5" thickBot="1" x14ac:dyDescent="0.4">
      <c r="A68" s="88">
        <v>64</v>
      </c>
      <c r="B68" s="89" t="s">
        <v>270</v>
      </c>
      <c r="C68" s="82">
        <v>25</v>
      </c>
      <c r="D68" s="83">
        <v>44</v>
      </c>
      <c r="E68" s="82">
        <v>11.2</v>
      </c>
      <c r="F68" s="82">
        <v>8.4</v>
      </c>
      <c r="G68" s="82">
        <v>79.599999999999994</v>
      </c>
      <c r="H68" s="83">
        <v>182.7</v>
      </c>
      <c r="I68" s="82">
        <v>26.3</v>
      </c>
      <c r="J68" s="82">
        <v>122</v>
      </c>
      <c r="K68" s="82">
        <v>243.5</v>
      </c>
      <c r="L68" s="83">
        <v>90.8</v>
      </c>
      <c r="M68" s="82">
        <v>55.7</v>
      </c>
      <c r="N68" s="82" t="s">
        <v>463</v>
      </c>
      <c r="O68" s="82">
        <v>267.89999999999998</v>
      </c>
      <c r="P68" s="83">
        <v>116.8</v>
      </c>
      <c r="Q68" s="82">
        <v>47.5</v>
      </c>
      <c r="R68" s="82" t="s">
        <v>464</v>
      </c>
      <c r="S68" s="82">
        <v>719.8</v>
      </c>
    </row>
    <row r="69" spans="1:19" ht="15" thickBot="1" x14ac:dyDescent="0.4">
      <c r="A69" s="88">
        <v>65</v>
      </c>
      <c r="B69" s="89" t="s">
        <v>409</v>
      </c>
      <c r="C69" s="82">
        <v>11</v>
      </c>
      <c r="D69" s="83">
        <v>123.5</v>
      </c>
      <c r="E69" s="82">
        <v>31.2</v>
      </c>
      <c r="F69" s="82">
        <v>53.9</v>
      </c>
      <c r="G69" s="82">
        <v>193.1</v>
      </c>
      <c r="H69" s="83">
        <v>0</v>
      </c>
      <c r="I69" s="82">
        <v>0</v>
      </c>
      <c r="J69" s="82">
        <v>0</v>
      </c>
      <c r="K69" s="82">
        <v>0</v>
      </c>
      <c r="L69" s="83">
        <v>116.5</v>
      </c>
      <c r="M69" s="82">
        <v>93.2</v>
      </c>
      <c r="N69" s="82" t="s">
        <v>465</v>
      </c>
      <c r="O69" s="82">
        <v>1300.5</v>
      </c>
      <c r="P69" s="83">
        <v>59.3</v>
      </c>
      <c r="Q69" s="82">
        <v>32.6</v>
      </c>
      <c r="R69" s="82" t="s">
        <v>466</v>
      </c>
      <c r="S69" s="82">
        <v>199.6</v>
      </c>
    </row>
    <row r="70" spans="1:19" ht="15" thickBot="1" x14ac:dyDescent="0.4">
      <c r="A70" s="88">
        <v>66</v>
      </c>
      <c r="B70" s="89" t="s">
        <v>272</v>
      </c>
      <c r="C70" s="82">
        <v>3</v>
      </c>
      <c r="D70" s="83">
        <v>0</v>
      </c>
      <c r="E70" s="82">
        <v>0</v>
      </c>
      <c r="F70" s="82">
        <v>0</v>
      </c>
      <c r="G70" s="82">
        <v>0</v>
      </c>
      <c r="H70" s="83">
        <v>0</v>
      </c>
      <c r="I70" s="82">
        <v>0</v>
      </c>
      <c r="J70" s="82">
        <v>0</v>
      </c>
      <c r="K70" s="82">
        <v>0</v>
      </c>
      <c r="L70" s="83">
        <v>0</v>
      </c>
      <c r="M70" s="82">
        <v>0</v>
      </c>
      <c r="N70" s="82">
        <v>0</v>
      </c>
      <c r="O70" s="82">
        <v>0</v>
      </c>
      <c r="P70" s="83">
        <v>46.9</v>
      </c>
      <c r="Q70" s="82">
        <v>15.7</v>
      </c>
      <c r="R70" s="82" t="s">
        <v>467</v>
      </c>
      <c r="S70" s="82">
        <v>246</v>
      </c>
    </row>
    <row r="71" spans="1:19" ht="15" thickBot="1" x14ac:dyDescent="0.4">
      <c r="A71" s="88">
        <v>67</v>
      </c>
      <c r="B71" s="89" t="s">
        <v>273</v>
      </c>
      <c r="C71" s="82">
        <v>3</v>
      </c>
      <c r="D71" s="83">
        <v>0</v>
      </c>
      <c r="E71" s="82">
        <v>0</v>
      </c>
      <c r="F71" s="82">
        <v>0</v>
      </c>
      <c r="G71" s="82">
        <v>0</v>
      </c>
      <c r="H71" s="83">
        <v>0</v>
      </c>
      <c r="I71" s="82">
        <v>0</v>
      </c>
      <c r="J71" s="82">
        <v>0</v>
      </c>
      <c r="K71" s="82">
        <v>0</v>
      </c>
      <c r="L71" s="83">
        <v>0</v>
      </c>
      <c r="M71" s="82">
        <v>0</v>
      </c>
      <c r="N71" s="82">
        <v>0</v>
      </c>
      <c r="O71" s="82">
        <v>0</v>
      </c>
      <c r="P71" s="83">
        <v>56.6</v>
      </c>
      <c r="Q71" s="82">
        <v>9.6999999999999993</v>
      </c>
      <c r="R71" s="82">
        <v>31.6</v>
      </c>
      <c r="S71" s="82">
        <v>81.599999999999994</v>
      </c>
    </row>
    <row r="72" spans="1:19" ht="23.5" thickBot="1" x14ac:dyDescent="0.4">
      <c r="A72" s="88">
        <v>68</v>
      </c>
      <c r="B72" s="89" t="s">
        <v>274</v>
      </c>
      <c r="C72" s="82">
        <v>8</v>
      </c>
      <c r="D72" s="83">
        <v>0</v>
      </c>
      <c r="E72" s="82">
        <v>0</v>
      </c>
      <c r="F72" s="82">
        <v>0</v>
      </c>
      <c r="G72" s="82">
        <v>0</v>
      </c>
      <c r="H72" s="83">
        <v>20</v>
      </c>
      <c r="I72" s="82">
        <v>0</v>
      </c>
      <c r="J72" s="82">
        <v>0</v>
      </c>
      <c r="K72" s="82">
        <v>0</v>
      </c>
      <c r="L72" s="83">
        <v>104</v>
      </c>
      <c r="M72" s="82">
        <v>0</v>
      </c>
      <c r="N72" s="82">
        <v>104</v>
      </c>
      <c r="O72" s="82">
        <v>104</v>
      </c>
      <c r="P72" s="83">
        <v>116.4</v>
      </c>
      <c r="Q72" s="82">
        <v>17.7</v>
      </c>
      <c r="R72" s="82">
        <v>74.599999999999994</v>
      </c>
      <c r="S72" s="82">
        <v>158.1</v>
      </c>
    </row>
    <row r="73" spans="1:19" ht="23.5" thickBot="1" x14ac:dyDescent="0.4">
      <c r="A73" s="88">
        <v>69</v>
      </c>
      <c r="B73" s="89" t="s">
        <v>275</v>
      </c>
      <c r="C73" s="82">
        <v>12</v>
      </c>
      <c r="D73" s="83">
        <v>171</v>
      </c>
      <c r="E73" s="82">
        <v>73.900000000000006</v>
      </c>
      <c r="F73" s="82" t="s">
        <v>468</v>
      </c>
      <c r="G73" s="82">
        <v>488.9</v>
      </c>
      <c r="H73" s="83">
        <v>64.400000000000006</v>
      </c>
      <c r="I73" s="82">
        <v>106</v>
      </c>
      <c r="J73" s="82">
        <v>0</v>
      </c>
      <c r="K73" s="82">
        <v>0</v>
      </c>
      <c r="L73" s="83">
        <v>86.3</v>
      </c>
      <c r="M73" s="82">
        <v>0</v>
      </c>
      <c r="N73" s="82">
        <v>0</v>
      </c>
      <c r="O73" s="82">
        <v>0</v>
      </c>
      <c r="P73" s="83">
        <v>200.6</v>
      </c>
      <c r="Q73" s="82">
        <v>77.2</v>
      </c>
      <c r="R73" s="82" t="s">
        <v>469</v>
      </c>
      <c r="S73" s="82">
        <v>446.5</v>
      </c>
    </row>
    <row r="74" spans="1:19" ht="15" thickBot="1" x14ac:dyDescent="0.4">
      <c r="A74" s="88">
        <v>70</v>
      </c>
      <c r="B74" s="89" t="s">
        <v>276</v>
      </c>
      <c r="C74" s="82">
        <v>9</v>
      </c>
      <c r="D74" s="83">
        <v>348.7</v>
      </c>
      <c r="E74" s="82">
        <v>48.9</v>
      </c>
      <c r="F74" s="82">
        <v>138.19999999999999</v>
      </c>
      <c r="G74" s="82">
        <v>559.1</v>
      </c>
      <c r="H74" s="83">
        <v>12</v>
      </c>
      <c r="I74" s="82">
        <v>0</v>
      </c>
      <c r="J74" s="82">
        <v>12</v>
      </c>
      <c r="K74" s="82">
        <v>12</v>
      </c>
      <c r="L74" s="83">
        <v>24</v>
      </c>
      <c r="M74" s="82">
        <v>0</v>
      </c>
      <c r="N74" s="82">
        <v>0</v>
      </c>
      <c r="O74" s="82">
        <v>0</v>
      </c>
      <c r="P74" s="83">
        <v>99.9</v>
      </c>
      <c r="Q74" s="82">
        <v>5.5</v>
      </c>
      <c r="R74" s="82">
        <v>87.5</v>
      </c>
      <c r="S74" s="82">
        <v>112.4</v>
      </c>
    </row>
    <row r="75" spans="1:19" ht="15" thickBot="1" x14ac:dyDescent="0.4">
      <c r="A75" s="88">
        <v>71</v>
      </c>
      <c r="B75" s="89" t="s">
        <v>277</v>
      </c>
      <c r="C75" s="82">
        <v>8</v>
      </c>
      <c r="D75" s="83">
        <v>23.3</v>
      </c>
      <c r="E75" s="82">
        <v>19.2</v>
      </c>
      <c r="F75" s="82" t="s">
        <v>470</v>
      </c>
      <c r="G75" s="82">
        <v>266.8</v>
      </c>
      <c r="H75" s="83">
        <v>40.6</v>
      </c>
      <c r="I75" s="82">
        <v>54.5</v>
      </c>
      <c r="J75" s="82">
        <v>0</v>
      </c>
      <c r="K75" s="82">
        <v>0</v>
      </c>
      <c r="L75" s="83">
        <v>156</v>
      </c>
      <c r="M75" s="82">
        <v>0</v>
      </c>
      <c r="N75" s="82">
        <v>0</v>
      </c>
      <c r="O75" s="82">
        <v>0</v>
      </c>
      <c r="P75" s="83">
        <v>52</v>
      </c>
      <c r="Q75" s="82">
        <v>0</v>
      </c>
      <c r="R75" s="82">
        <v>0</v>
      </c>
      <c r="S75" s="82">
        <v>0</v>
      </c>
    </row>
    <row r="76" spans="1:19" ht="15" thickBot="1" x14ac:dyDescent="0.4">
      <c r="A76" s="88">
        <v>72</v>
      </c>
      <c r="B76" s="89" t="s">
        <v>278</v>
      </c>
      <c r="C76" s="82">
        <v>225</v>
      </c>
      <c r="D76" s="83">
        <v>58.5</v>
      </c>
      <c r="E76" s="82">
        <v>9.1</v>
      </c>
      <c r="F76" s="82">
        <v>40.299999999999997</v>
      </c>
      <c r="G76" s="82">
        <v>76.599999999999994</v>
      </c>
      <c r="H76" s="83">
        <v>87.7</v>
      </c>
      <c r="I76" s="82">
        <v>7.4</v>
      </c>
      <c r="J76" s="82">
        <v>72.900000000000006</v>
      </c>
      <c r="K76" s="82">
        <v>102.5</v>
      </c>
      <c r="L76" s="83">
        <v>88.8</v>
      </c>
      <c r="M76" s="82">
        <v>6.8</v>
      </c>
      <c r="N76" s="82">
        <v>75.099999999999994</v>
      </c>
      <c r="O76" s="82">
        <v>102.5</v>
      </c>
      <c r="P76" s="83">
        <v>101.1</v>
      </c>
      <c r="Q76" s="82">
        <v>14.1</v>
      </c>
      <c r="R76" s="82">
        <v>72.099999999999994</v>
      </c>
      <c r="S76" s="82">
        <v>130.1</v>
      </c>
    </row>
    <row r="77" spans="1:19" ht="15" thickBot="1" x14ac:dyDescent="0.4">
      <c r="A77" s="88">
        <v>73</v>
      </c>
      <c r="B77" s="89" t="s">
        <v>279</v>
      </c>
      <c r="C77" s="82">
        <v>53</v>
      </c>
      <c r="D77" s="83">
        <v>26.8</v>
      </c>
      <c r="E77" s="82">
        <v>4.0999999999999996</v>
      </c>
      <c r="F77" s="82">
        <v>18.399999999999999</v>
      </c>
      <c r="G77" s="82">
        <v>35.1</v>
      </c>
      <c r="H77" s="83">
        <v>35.9</v>
      </c>
      <c r="I77" s="82">
        <v>8</v>
      </c>
      <c r="J77" s="82">
        <v>18.100000000000001</v>
      </c>
      <c r="K77" s="82">
        <v>53.6</v>
      </c>
      <c r="L77" s="83">
        <v>32.9</v>
      </c>
      <c r="M77" s="82">
        <v>13.8</v>
      </c>
      <c r="N77" s="82" t="s">
        <v>471</v>
      </c>
      <c r="O77" s="82">
        <v>92.3</v>
      </c>
      <c r="P77" s="83">
        <v>0</v>
      </c>
      <c r="Q77" s="82">
        <v>0</v>
      </c>
      <c r="R77" s="82">
        <v>0</v>
      </c>
      <c r="S77" s="82">
        <v>0</v>
      </c>
    </row>
    <row r="78" spans="1:19" ht="15" thickBot="1" x14ac:dyDescent="0.4">
      <c r="A78" s="88">
        <v>74</v>
      </c>
      <c r="B78" s="89" t="s">
        <v>280</v>
      </c>
      <c r="C78" s="82">
        <v>1</v>
      </c>
      <c r="D78" s="83">
        <v>0</v>
      </c>
      <c r="E78" s="82">
        <v>0</v>
      </c>
      <c r="F78" s="82">
        <v>0</v>
      </c>
      <c r="G78" s="82">
        <v>0</v>
      </c>
      <c r="H78" s="83">
        <v>40</v>
      </c>
      <c r="I78" s="82">
        <v>0</v>
      </c>
      <c r="J78" s="82">
        <v>0</v>
      </c>
      <c r="K78" s="82">
        <v>0</v>
      </c>
      <c r="L78" s="83">
        <v>0</v>
      </c>
      <c r="M78" s="82">
        <v>0</v>
      </c>
      <c r="N78" s="82">
        <v>0</v>
      </c>
      <c r="O78" s="82">
        <v>0</v>
      </c>
      <c r="P78" s="83">
        <v>0</v>
      </c>
      <c r="Q78" s="82">
        <v>0</v>
      </c>
      <c r="R78" s="82">
        <v>0</v>
      </c>
      <c r="S78" s="82">
        <v>0</v>
      </c>
    </row>
    <row r="79" spans="1:19" ht="15" thickBot="1" x14ac:dyDescent="0.4">
      <c r="A79" s="88">
        <v>75</v>
      </c>
      <c r="B79" s="89" t="s">
        <v>281</v>
      </c>
      <c r="C79" s="82">
        <v>4</v>
      </c>
      <c r="D79" s="83">
        <v>104</v>
      </c>
      <c r="E79" s="82">
        <v>0</v>
      </c>
      <c r="F79" s="82">
        <v>0</v>
      </c>
      <c r="G79" s="82">
        <v>0</v>
      </c>
      <c r="H79" s="83">
        <v>0</v>
      </c>
      <c r="I79" s="82">
        <v>0</v>
      </c>
      <c r="J79" s="82">
        <v>0</v>
      </c>
      <c r="K79" s="82">
        <v>0</v>
      </c>
      <c r="L79" s="83">
        <v>0</v>
      </c>
      <c r="M79" s="82">
        <v>0</v>
      </c>
      <c r="N79" s="82">
        <v>0</v>
      </c>
      <c r="O79" s="82">
        <v>0</v>
      </c>
      <c r="P79" s="83">
        <v>156</v>
      </c>
      <c r="Q79" s="82">
        <v>0</v>
      </c>
      <c r="R79" s="82">
        <v>156</v>
      </c>
      <c r="S79" s="82">
        <v>156</v>
      </c>
    </row>
    <row r="80" spans="1:19" ht="15" thickBot="1" x14ac:dyDescent="0.4">
      <c r="A80" s="88">
        <v>76</v>
      </c>
      <c r="B80" s="89" t="s">
        <v>282</v>
      </c>
      <c r="C80" s="82">
        <v>52</v>
      </c>
      <c r="D80" s="83">
        <v>95.7</v>
      </c>
      <c r="E80" s="82">
        <v>16.3</v>
      </c>
      <c r="F80" s="82">
        <v>62.4</v>
      </c>
      <c r="G80" s="82">
        <v>129</v>
      </c>
      <c r="H80" s="83">
        <v>35.200000000000003</v>
      </c>
      <c r="I80" s="82">
        <v>6.6</v>
      </c>
      <c r="J80" s="82">
        <v>21.6</v>
      </c>
      <c r="K80" s="82">
        <v>48.9</v>
      </c>
      <c r="L80" s="83">
        <v>38.4</v>
      </c>
      <c r="M80" s="82">
        <v>7</v>
      </c>
      <c r="N80" s="82">
        <v>23.6</v>
      </c>
      <c r="O80" s="82">
        <v>53.1</v>
      </c>
      <c r="P80" s="83">
        <v>53.9</v>
      </c>
      <c r="Q80" s="82">
        <v>20.100000000000001</v>
      </c>
      <c r="R80" s="82">
        <v>10.4</v>
      </c>
      <c r="S80" s="82">
        <v>97.4</v>
      </c>
    </row>
    <row r="81" spans="1:19" ht="15" thickBot="1" x14ac:dyDescent="0.4">
      <c r="A81" s="88">
        <v>77</v>
      </c>
      <c r="B81" s="89" t="s">
        <v>283</v>
      </c>
      <c r="C81" s="82">
        <v>324</v>
      </c>
      <c r="D81" s="83">
        <v>56.8</v>
      </c>
      <c r="E81" s="82">
        <v>5</v>
      </c>
      <c r="F81" s="82">
        <v>46.7</v>
      </c>
      <c r="G81" s="82">
        <v>66.8</v>
      </c>
      <c r="H81" s="83">
        <v>54.3</v>
      </c>
      <c r="I81" s="82">
        <v>5.2</v>
      </c>
      <c r="J81" s="82">
        <v>44</v>
      </c>
      <c r="K81" s="82">
        <v>64.599999999999994</v>
      </c>
      <c r="L81" s="83">
        <v>79.2</v>
      </c>
      <c r="M81" s="82">
        <v>7.9</v>
      </c>
      <c r="N81" s="82">
        <v>63.5</v>
      </c>
      <c r="O81" s="82">
        <v>95</v>
      </c>
      <c r="P81" s="83">
        <v>80.900000000000006</v>
      </c>
      <c r="Q81" s="82">
        <v>6.8</v>
      </c>
      <c r="R81" s="82">
        <v>67.400000000000006</v>
      </c>
      <c r="S81" s="82">
        <v>94.3</v>
      </c>
    </row>
    <row r="82" spans="1:19" ht="15" thickBot="1" x14ac:dyDescent="0.4">
      <c r="A82" s="88">
        <v>78</v>
      </c>
      <c r="B82" s="89" t="s">
        <v>284</v>
      </c>
      <c r="C82" s="82">
        <v>120</v>
      </c>
      <c r="D82" s="83">
        <v>62.3</v>
      </c>
      <c r="E82" s="82">
        <v>68.400000000000006</v>
      </c>
      <c r="F82" s="82" t="s">
        <v>472</v>
      </c>
      <c r="G82" s="82">
        <v>201.4</v>
      </c>
      <c r="H82" s="83">
        <v>64.099999999999994</v>
      </c>
      <c r="I82" s="82">
        <v>7.6</v>
      </c>
      <c r="J82" s="82">
        <v>48.4</v>
      </c>
      <c r="K82" s="82">
        <v>79.7</v>
      </c>
      <c r="L82" s="83">
        <v>130.1</v>
      </c>
      <c r="M82" s="82">
        <v>72.5</v>
      </c>
      <c r="N82" s="82" t="s">
        <v>473</v>
      </c>
      <c r="O82" s="82">
        <v>278.8</v>
      </c>
      <c r="P82" s="83">
        <v>86.3</v>
      </c>
      <c r="Q82" s="82">
        <v>15.2</v>
      </c>
      <c r="R82" s="82">
        <v>54.5</v>
      </c>
      <c r="S82" s="82">
        <v>118.1</v>
      </c>
    </row>
    <row r="83" spans="1:19" ht="15" thickBot="1" x14ac:dyDescent="0.4">
      <c r="A83" s="88">
        <v>79</v>
      </c>
      <c r="B83" s="89" t="s">
        <v>193</v>
      </c>
      <c r="C83" s="82">
        <v>882</v>
      </c>
      <c r="D83" s="83">
        <v>79.2</v>
      </c>
      <c r="E83" s="82">
        <v>3.7</v>
      </c>
      <c r="F83" s="82">
        <v>71.900000000000006</v>
      </c>
      <c r="G83" s="82">
        <v>86.4</v>
      </c>
      <c r="H83" s="83">
        <v>87.9</v>
      </c>
      <c r="I83" s="82">
        <v>4.2</v>
      </c>
      <c r="J83" s="82">
        <v>79.5</v>
      </c>
      <c r="K83" s="82">
        <v>96.2</v>
      </c>
      <c r="L83" s="83">
        <v>112.4</v>
      </c>
      <c r="M83" s="82">
        <v>5.4</v>
      </c>
      <c r="N83" s="82">
        <v>101.6</v>
      </c>
      <c r="O83" s="82">
        <v>123.1</v>
      </c>
      <c r="P83" s="83">
        <v>101.7</v>
      </c>
      <c r="Q83" s="82">
        <v>7.6</v>
      </c>
      <c r="R83" s="82">
        <v>86.7</v>
      </c>
      <c r="S83" s="82">
        <v>116.7</v>
      </c>
    </row>
    <row r="84" spans="1:19" ht="15" thickBot="1" x14ac:dyDescent="0.4">
      <c r="A84" s="88">
        <v>80</v>
      </c>
      <c r="B84" s="89" t="s">
        <v>285</v>
      </c>
      <c r="C84" s="82">
        <v>44</v>
      </c>
      <c r="D84" s="83">
        <v>57.2</v>
      </c>
      <c r="E84" s="82">
        <v>14.3</v>
      </c>
      <c r="F84" s="82">
        <v>17.399999999999999</v>
      </c>
      <c r="G84" s="82">
        <v>97</v>
      </c>
      <c r="H84" s="83">
        <v>43.6</v>
      </c>
      <c r="I84" s="82">
        <v>8.6</v>
      </c>
      <c r="J84" s="82">
        <v>19.600000000000001</v>
      </c>
      <c r="K84" s="82">
        <v>67.599999999999994</v>
      </c>
      <c r="L84" s="83">
        <v>83.3</v>
      </c>
      <c r="M84" s="82">
        <v>17.100000000000001</v>
      </c>
      <c r="N84" s="82">
        <v>47.3</v>
      </c>
      <c r="O84" s="82">
        <v>119.3</v>
      </c>
      <c r="P84" s="83">
        <v>83.6</v>
      </c>
      <c r="Q84" s="82">
        <v>35.9</v>
      </c>
      <c r="R84" s="82">
        <v>2.4</v>
      </c>
      <c r="S84" s="82">
        <v>164.9</v>
      </c>
    </row>
    <row r="85" spans="1:19" ht="15" thickBot="1" x14ac:dyDescent="0.4">
      <c r="A85" s="88">
        <v>81</v>
      </c>
      <c r="B85" s="89" t="s">
        <v>286</v>
      </c>
      <c r="C85" s="82">
        <v>0</v>
      </c>
      <c r="D85" s="83">
        <v>0</v>
      </c>
      <c r="E85" s="82">
        <v>0</v>
      </c>
      <c r="F85" s="82">
        <v>0</v>
      </c>
      <c r="G85" s="82">
        <v>0</v>
      </c>
      <c r="H85" s="83">
        <v>0</v>
      </c>
      <c r="I85" s="82">
        <v>0</v>
      </c>
      <c r="J85" s="82">
        <v>0</v>
      </c>
      <c r="K85" s="82">
        <v>0</v>
      </c>
      <c r="L85" s="83">
        <v>0</v>
      </c>
      <c r="M85" s="82">
        <v>0</v>
      </c>
      <c r="N85" s="82">
        <v>0</v>
      </c>
      <c r="O85" s="82">
        <v>0</v>
      </c>
      <c r="P85" s="83">
        <v>0</v>
      </c>
      <c r="Q85" s="82">
        <v>0</v>
      </c>
      <c r="R85" s="82">
        <v>0</v>
      </c>
      <c r="S85" s="82">
        <v>0</v>
      </c>
    </row>
    <row r="86" spans="1:19" ht="15" thickBot="1" x14ac:dyDescent="0.4">
      <c r="A86" s="88">
        <v>82</v>
      </c>
      <c r="B86" s="89" t="s">
        <v>287</v>
      </c>
      <c r="C86" s="82">
        <v>16</v>
      </c>
      <c r="D86" s="83">
        <v>11.3</v>
      </c>
      <c r="E86" s="82">
        <v>9.8000000000000007</v>
      </c>
      <c r="F86" s="82" t="s">
        <v>474</v>
      </c>
      <c r="G86" s="82">
        <v>53.3</v>
      </c>
      <c r="H86" s="83">
        <v>10</v>
      </c>
      <c r="I86" s="82">
        <v>0</v>
      </c>
      <c r="J86" s="82">
        <v>10</v>
      </c>
      <c r="K86" s="82">
        <v>10</v>
      </c>
      <c r="L86" s="83">
        <v>16.3</v>
      </c>
      <c r="M86" s="82">
        <v>11.4</v>
      </c>
      <c r="N86" s="82" t="s">
        <v>475</v>
      </c>
      <c r="O86" s="82">
        <v>52.7</v>
      </c>
      <c r="P86" s="83">
        <v>5.4</v>
      </c>
      <c r="Q86" s="82">
        <v>11.5</v>
      </c>
      <c r="R86" s="82" t="s">
        <v>431</v>
      </c>
      <c r="S86" s="82">
        <v>150.9</v>
      </c>
    </row>
    <row r="87" spans="1:19" ht="15" thickBot="1" x14ac:dyDescent="0.4">
      <c r="A87" s="88">
        <v>83</v>
      </c>
      <c r="B87" s="89" t="s">
        <v>288</v>
      </c>
      <c r="C87" s="82">
        <v>24</v>
      </c>
      <c r="D87" s="83">
        <v>37.1</v>
      </c>
      <c r="E87" s="82">
        <v>7</v>
      </c>
      <c r="F87" s="82">
        <v>20.6</v>
      </c>
      <c r="G87" s="82">
        <v>53.6</v>
      </c>
      <c r="H87" s="83">
        <v>9.1</v>
      </c>
      <c r="I87" s="82">
        <v>1.9</v>
      </c>
      <c r="J87" s="82">
        <v>4.4000000000000004</v>
      </c>
      <c r="K87" s="82">
        <v>13.9</v>
      </c>
      <c r="L87" s="83">
        <v>39.9</v>
      </c>
      <c r="M87" s="82">
        <v>20.399999999999999</v>
      </c>
      <c r="N87" s="82" t="s">
        <v>476</v>
      </c>
      <c r="O87" s="82">
        <v>127.8</v>
      </c>
      <c r="P87" s="83">
        <v>2.4</v>
      </c>
      <c r="Q87" s="82">
        <v>1.1000000000000001</v>
      </c>
      <c r="R87" s="82" t="s">
        <v>477</v>
      </c>
      <c r="S87" s="82">
        <v>5</v>
      </c>
    </row>
    <row r="88" spans="1:19" ht="15" thickBot="1" x14ac:dyDescent="0.4">
      <c r="A88" s="88">
        <v>84</v>
      </c>
      <c r="B88" s="89" t="s">
        <v>289</v>
      </c>
      <c r="C88" s="82">
        <v>71</v>
      </c>
      <c r="D88" s="83">
        <v>53.7</v>
      </c>
      <c r="E88" s="82">
        <v>5.9</v>
      </c>
      <c r="F88" s="82">
        <v>41.6</v>
      </c>
      <c r="G88" s="82">
        <v>65.7</v>
      </c>
      <c r="H88" s="83">
        <v>71.400000000000006</v>
      </c>
      <c r="I88" s="82">
        <v>18</v>
      </c>
      <c r="J88" s="82">
        <v>29.8</v>
      </c>
      <c r="K88" s="82">
        <v>112.9</v>
      </c>
      <c r="L88" s="83">
        <v>98.9</v>
      </c>
      <c r="M88" s="82">
        <v>13.4</v>
      </c>
      <c r="N88" s="82">
        <v>69.8</v>
      </c>
      <c r="O88" s="82">
        <v>128.1</v>
      </c>
      <c r="P88" s="83">
        <v>13.7</v>
      </c>
      <c r="Q88" s="82">
        <v>8.6999999999999993</v>
      </c>
      <c r="R88" s="82" t="s">
        <v>478</v>
      </c>
      <c r="S88" s="82">
        <v>33.4</v>
      </c>
    </row>
    <row r="89" spans="1:19" ht="15" thickBot="1" x14ac:dyDescent="0.4">
      <c r="A89" s="88">
        <v>85</v>
      </c>
      <c r="B89" s="89" t="s">
        <v>290</v>
      </c>
      <c r="C89" s="82">
        <v>12</v>
      </c>
      <c r="D89" s="83">
        <v>11.3</v>
      </c>
      <c r="E89" s="82">
        <v>9.6</v>
      </c>
      <c r="F89" s="82" t="s">
        <v>479</v>
      </c>
      <c r="G89" s="82">
        <v>41.7</v>
      </c>
      <c r="H89" s="83">
        <v>2.5</v>
      </c>
      <c r="I89" s="82">
        <v>0.6</v>
      </c>
      <c r="J89" s="82" t="s">
        <v>480</v>
      </c>
      <c r="K89" s="82">
        <v>5.2</v>
      </c>
      <c r="L89" s="83">
        <v>0</v>
      </c>
      <c r="M89" s="82">
        <v>0</v>
      </c>
      <c r="N89" s="82">
        <v>0</v>
      </c>
      <c r="O89" s="82">
        <v>0</v>
      </c>
      <c r="P89" s="83">
        <v>4.7</v>
      </c>
      <c r="Q89" s="82">
        <v>2.5</v>
      </c>
      <c r="R89" s="82" t="s">
        <v>481</v>
      </c>
      <c r="S89" s="82">
        <v>37</v>
      </c>
    </row>
    <row r="90" spans="1:19" ht="23.5" thickBot="1" x14ac:dyDescent="0.4">
      <c r="A90" s="88">
        <v>86</v>
      </c>
      <c r="B90" s="89" t="s">
        <v>291</v>
      </c>
      <c r="C90" s="82">
        <v>196</v>
      </c>
      <c r="D90" s="83">
        <v>93.6</v>
      </c>
      <c r="E90" s="82">
        <v>28</v>
      </c>
      <c r="F90" s="82">
        <v>30.3</v>
      </c>
      <c r="G90" s="82">
        <v>156.9</v>
      </c>
      <c r="H90" s="83">
        <v>65.400000000000006</v>
      </c>
      <c r="I90" s="82">
        <v>18.899999999999999</v>
      </c>
      <c r="J90" s="82">
        <v>21.9</v>
      </c>
      <c r="K90" s="82">
        <v>109</v>
      </c>
      <c r="L90" s="83">
        <v>90.8</v>
      </c>
      <c r="M90" s="82">
        <v>15</v>
      </c>
      <c r="N90" s="82">
        <v>60.5</v>
      </c>
      <c r="O90" s="82">
        <v>121.1</v>
      </c>
      <c r="P90" s="83">
        <v>124.1</v>
      </c>
      <c r="Q90" s="82">
        <v>5.4</v>
      </c>
      <c r="R90" s="82">
        <v>113.4</v>
      </c>
      <c r="S90" s="82">
        <v>134.69999999999999</v>
      </c>
    </row>
    <row r="91" spans="1:19" ht="23.5" thickBot="1" x14ac:dyDescent="0.4">
      <c r="A91" s="88">
        <v>87</v>
      </c>
      <c r="B91" s="89" t="s">
        <v>292</v>
      </c>
      <c r="C91" s="82">
        <v>153</v>
      </c>
      <c r="D91" s="83">
        <v>48.4</v>
      </c>
      <c r="E91" s="82">
        <v>8.1</v>
      </c>
      <c r="F91" s="82">
        <v>13.6</v>
      </c>
      <c r="G91" s="82">
        <v>83.3</v>
      </c>
      <c r="H91" s="83">
        <v>95.4</v>
      </c>
      <c r="I91" s="82">
        <v>0</v>
      </c>
      <c r="J91" s="82">
        <v>0</v>
      </c>
      <c r="K91" s="82">
        <v>0</v>
      </c>
      <c r="L91" s="83">
        <v>148.5</v>
      </c>
      <c r="M91" s="82">
        <v>24.9</v>
      </c>
      <c r="N91" s="82">
        <v>96.5</v>
      </c>
      <c r="O91" s="82">
        <v>200.5</v>
      </c>
      <c r="P91" s="83">
        <v>129.6</v>
      </c>
      <c r="Q91" s="82">
        <v>6.4</v>
      </c>
      <c r="R91" s="82">
        <v>116.8</v>
      </c>
      <c r="S91" s="82">
        <v>142.30000000000001</v>
      </c>
    </row>
    <row r="92" spans="1:19" ht="23.5" thickBot="1" x14ac:dyDescent="0.4">
      <c r="A92" s="88">
        <v>88</v>
      </c>
      <c r="B92" s="89" t="s">
        <v>293</v>
      </c>
      <c r="C92" s="82">
        <v>68</v>
      </c>
      <c r="D92" s="83">
        <v>133.4</v>
      </c>
      <c r="E92" s="82">
        <v>23.8</v>
      </c>
      <c r="F92" s="82" t="s">
        <v>482</v>
      </c>
      <c r="G92" s="82">
        <v>435.2</v>
      </c>
      <c r="H92" s="83">
        <v>104</v>
      </c>
      <c r="I92" s="82">
        <v>0</v>
      </c>
      <c r="J92" s="82">
        <v>0</v>
      </c>
      <c r="K92" s="82">
        <v>0</v>
      </c>
      <c r="L92" s="83">
        <v>103.2</v>
      </c>
      <c r="M92" s="82">
        <v>68.900000000000006</v>
      </c>
      <c r="N92" s="82" t="s">
        <v>483</v>
      </c>
      <c r="O92" s="82">
        <v>399.9</v>
      </c>
      <c r="P92" s="83">
        <v>156.19999999999999</v>
      </c>
      <c r="Q92" s="82">
        <v>10.7</v>
      </c>
      <c r="R92" s="82">
        <v>134.6</v>
      </c>
      <c r="S92" s="82">
        <v>177.8</v>
      </c>
    </row>
    <row r="93" spans="1:19" ht="23.5" thickBot="1" x14ac:dyDescent="0.4">
      <c r="A93" s="88">
        <v>89</v>
      </c>
      <c r="B93" s="89" t="s">
        <v>294</v>
      </c>
      <c r="C93" s="82">
        <v>31</v>
      </c>
      <c r="D93" s="83">
        <v>0</v>
      </c>
      <c r="E93" s="82">
        <v>0</v>
      </c>
      <c r="F93" s="82">
        <v>0</v>
      </c>
      <c r="G93" s="82">
        <v>0</v>
      </c>
      <c r="H93" s="83">
        <v>0</v>
      </c>
      <c r="I93" s="82">
        <v>0</v>
      </c>
      <c r="J93" s="82">
        <v>0</v>
      </c>
      <c r="K93" s="82">
        <v>0</v>
      </c>
      <c r="L93" s="83">
        <v>107.6</v>
      </c>
      <c r="M93" s="82">
        <v>8</v>
      </c>
      <c r="N93" s="82">
        <v>89.5</v>
      </c>
      <c r="O93" s="82">
        <v>125.7</v>
      </c>
      <c r="P93" s="83">
        <v>128.80000000000001</v>
      </c>
      <c r="Q93" s="82">
        <v>23.6</v>
      </c>
      <c r="R93" s="82">
        <v>78.900000000000006</v>
      </c>
      <c r="S93" s="82">
        <v>178.6</v>
      </c>
    </row>
    <row r="94" spans="1:19" ht="23.5" thickBot="1" x14ac:dyDescent="0.4">
      <c r="A94" s="88">
        <v>90</v>
      </c>
      <c r="B94" s="89" t="s">
        <v>295</v>
      </c>
      <c r="C94" s="82">
        <v>6</v>
      </c>
      <c r="D94" s="83">
        <v>12</v>
      </c>
      <c r="E94" s="82">
        <v>0</v>
      </c>
      <c r="F94" s="82">
        <v>0</v>
      </c>
      <c r="G94" s="82">
        <v>0</v>
      </c>
      <c r="H94" s="83">
        <v>12</v>
      </c>
      <c r="I94" s="82">
        <v>0</v>
      </c>
      <c r="J94" s="82">
        <v>0</v>
      </c>
      <c r="K94" s="82">
        <v>0</v>
      </c>
      <c r="L94" s="83">
        <v>0</v>
      </c>
      <c r="M94" s="82">
        <v>0</v>
      </c>
      <c r="N94" s="82">
        <v>0</v>
      </c>
      <c r="O94" s="82">
        <v>0</v>
      </c>
      <c r="P94" s="83">
        <v>134.80000000000001</v>
      </c>
      <c r="Q94" s="82">
        <v>15</v>
      </c>
      <c r="R94" s="82">
        <v>87</v>
      </c>
      <c r="S94" s="82">
        <v>182.6</v>
      </c>
    </row>
    <row r="95" spans="1:19" ht="15" thickBot="1" x14ac:dyDescent="0.4">
      <c r="A95" s="88">
        <v>91</v>
      </c>
      <c r="B95" s="89" t="s">
        <v>296</v>
      </c>
      <c r="C95" s="82">
        <v>319</v>
      </c>
      <c r="D95" s="83">
        <v>57.9</v>
      </c>
      <c r="E95" s="82">
        <v>4</v>
      </c>
      <c r="F95" s="82">
        <v>50.1</v>
      </c>
      <c r="G95" s="82">
        <v>65.7</v>
      </c>
      <c r="H95" s="83">
        <v>67.900000000000006</v>
      </c>
      <c r="I95" s="82">
        <v>6.1</v>
      </c>
      <c r="J95" s="82">
        <v>55.7</v>
      </c>
      <c r="K95" s="82">
        <v>80.099999999999994</v>
      </c>
      <c r="L95" s="83">
        <v>97.1</v>
      </c>
      <c r="M95" s="82">
        <v>16.600000000000001</v>
      </c>
      <c r="N95" s="82">
        <v>63.3</v>
      </c>
      <c r="O95" s="82">
        <v>130.9</v>
      </c>
      <c r="P95" s="83">
        <v>127.8</v>
      </c>
      <c r="Q95" s="82">
        <v>31.2</v>
      </c>
      <c r="R95" s="82">
        <v>41.1</v>
      </c>
      <c r="S95" s="82">
        <v>214.4</v>
      </c>
    </row>
    <row r="96" spans="1:19" ht="15" thickBot="1" x14ac:dyDescent="0.4">
      <c r="A96" s="88">
        <v>92</v>
      </c>
      <c r="B96" s="89" t="s">
        <v>297</v>
      </c>
      <c r="C96" s="82">
        <v>101</v>
      </c>
      <c r="D96" s="83">
        <v>85.7</v>
      </c>
      <c r="E96" s="82">
        <v>15.2</v>
      </c>
      <c r="F96" s="82">
        <v>54.6</v>
      </c>
      <c r="G96" s="82">
        <v>116.8</v>
      </c>
      <c r="H96" s="83">
        <v>106.3</v>
      </c>
      <c r="I96" s="82">
        <v>13.3</v>
      </c>
      <c r="J96" s="82">
        <v>79</v>
      </c>
      <c r="K96" s="82">
        <v>133.6</v>
      </c>
      <c r="L96" s="83">
        <v>172.4</v>
      </c>
      <c r="M96" s="82">
        <v>25.5</v>
      </c>
      <c r="N96" s="82">
        <v>119</v>
      </c>
      <c r="O96" s="82">
        <v>225.7</v>
      </c>
      <c r="P96" s="83">
        <v>104.6</v>
      </c>
      <c r="Q96" s="82">
        <v>26.4</v>
      </c>
      <c r="R96" s="82">
        <v>36.700000000000003</v>
      </c>
      <c r="S96" s="82">
        <v>172.4</v>
      </c>
    </row>
    <row r="97" spans="1:19" ht="15" thickBot="1" x14ac:dyDescent="0.4">
      <c r="A97" s="88">
        <v>93</v>
      </c>
      <c r="B97" s="89" t="s">
        <v>298</v>
      </c>
      <c r="C97" s="82">
        <v>48</v>
      </c>
      <c r="D97" s="83">
        <v>83.1</v>
      </c>
      <c r="E97" s="82">
        <v>19.600000000000001</v>
      </c>
      <c r="F97" s="82">
        <v>42.4</v>
      </c>
      <c r="G97" s="82">
        <v>123.7</v>
      </c>
      <c r="H97" s="83">
        <v>50.1</v>
      </c>
      <c r="I97" s="82">
        <v>9.4</v>
      </c>
      <c r="J97" s="82">
        <v>25.9</v>
      </c>
      <c r="K97" s="82">
        <v>74.2</v>
      </c>
      <c r="L97" s="83">
        <v>110.8</v>
      </c>
      <c r="M97" s="82">
        <v>13.2</v>
      </c>
      <c r="N97" s="82">
        <v>78.400000000000006</v>
      </c>
      <c r="O97" s="82">
        <v>143.19999999999999</v>
      </c>
      <c r="P97" s="83">
        <v>208</v>
      </c>
      <c r="Q97" s="82">
        <v>0</v>
      </c>
      <c r="R97" s="82">
        <v>0</v>
      </c>
      <c r="S97" s="82">
        <v>0</v>
      </c>
    </row>
    <row r="98" spans="1:19" ht="15" thickBot="1" x14ac:dyDescent="0.4">
      <c r="A98" s="88">
        <v>94</v>
      </c>
      <c r="B98" s="89" t="s">
        <v>299</v>
      </c>
      <c r="C98" s="82">
        <v>117</v>
      </c>
      <c r="D98" s="83">
        <v>106.1</v>
      </c>
      <c r="E98" s="82">
        <v>18</v>
      </c>
      <c r="F98" s="82">
        <v>70</v>
      </c>
      <c r="G98" s="82">
        <v>142.19999999999999</v>
      </c>
      <c r="H98" s="83">
        <v>55</v>
      </c>
      <c r="I98" s="82">
        <v>16.100000000000001</v>
      </c>
      <c r="J98" s="82">
        <v>21.9</v>
      </c>
      <c r="K98" s="82">
        <v>88.1</v>
      </c>
      <c r="L98" s="83">
        <v>71.8</v>
      </c>
      <c r="M98" s="82">
        <v>16.8</v>
      </c>
      <c r="N98" s="82">
        <v>37.799999999999997</v>
      </c>
      <c r="O98" s="82">
        <v>105.8</v>
      </c>
      <c r="P98" s="83">
        <v>80.3</v>
      </c>
      <c r="Q98" s="82">
        <v>36.799999999999997</v>
      </c>
      <c r="R98" s="82" t="s">
        <v>484</v>
      </c>
      <c r="S98" s="82">
        <v>163.5</v>
      </c>
    </row>
    <row r="99" spans="1:19" ht="15" thickBot="1" x14ac:dyDescent="0.4">
      <c r="A99" s="88">
        <v>95</v>
      </c>
      <c r="B99" s="89" t="s">
        <v>300</v>
      </c>
      <c r="C99" s="82">
        <v>34</v>
      </c>
      <c r="D99" s="83">
        <v>193.5</v>
      </c>
      <c r="E99" s="82">
        <v>51.1</v>
      </c>
      <c r="F99" s="82">
        <v>68.400000000000006</v>
      </c>
      <c r="G99" s="82">
        <v>318.60000000000002</v>
      </c>
      <c r="H99" s="83">
        <v>245.3</v>
      </c>
      <c r="I99" s="82">
        <v>49.9</v>
      </c>
      <c r="J99" s="82">
        <v>143.30000000000001</v>
      </c>
      <c r="K99" s="82">
        <v>347.3</v>
      </c>
      <c r="L99" s="83">
        <v>110.7</v>
      </c>
      <c r="M99" s="82">
        <v>58.7</v>
      </c>
      <c r="N99" s="82" t="s">
        <v>485</v>
      </c>
      <c r="O99" s="82">
        <v>273.8</v>
      </c>
      <c r="P99" s="83">
        <v>146.19999999999999</v>
      </c>
      <c r="Q99" s="82">
        <v>28.6</v>
      </c>
      <c r="R99" s="82">
        <v>83.3</v>
      </c>
      <c r="S99" s="82">
        <v>209.2</v>
      </c>
    </row>
    <row r="100" spans="1:19" ht="15" thickBot="1" x14ac:dyDescent="0.4">
      <c r="A100" s="88">
        <v>96</v>
      </c>
      <c r="B100" s="89" t="s">
        <v>301</v>
      </c>
      <c r="C100" s="82">
        <v>1</v>
      </c>
      <c r="D100" s="83">
        <v>0</v>
      </c>
      <c r="E100" s="82">
        <v>0</v>
      </c>
      <c r="F100" s="82">
        <v>0</v>
      </c>
      <c r="G100" s="82">
        <v>0</v>
      </c>
      <c r="H100" s="83">
        <v>0</v>
      </c>
      <c r="I100" s="82">
        <v>0</v>
      </c>
      <c r="J100" s="82">
        <v>0</v>
      </c>
      <c r="K100" s="82">
        <v>0</v>
      </c>
      <c r="L100" s="83">
        <v>1</v>
      </c>
      <c r="M100" s="82">
        <v>0</v>
      </c>
      <c r="N100" s="82">
        <v>1</v>
      </c>
      <c r="O100" s="82">
        <v>1</v>
      </c>
      <c r="P100" s="83">
        <v>0</v>
      </c>
      <c r="Q100" s="82">
        <v>0</v>
      </c>
      <c r="R100" s="82">
        <v>0</v>
      </c>
      <c r="S100" s="82">
        <v>0</v>
      </c>
    </row>
    <row r="101" spans="1:19" ht="15" thickBot="1" x14ac:dyDescent="0.4">
      <c r="A101" s="88">
        <v>97</v>
      </c>
      <c r="B101" s="89" t="s">
        <v>302</v>
      </c>
      <c r="C101" s="82">
        <v>3</v>
      </c>
      <c r="D101" s="83">
        <v>246.3</v>
      </c>
      <c r="E101" s="82">
        <v>603.5</v>
      </c>
      <c r="F101" s="82" t="s">
        <v>486</v>
      </c>
      <c r="G101" s="82">
        <v>7914.5</v>
      </c>
      <c r="H101" s="83">
        <v>0</v>
      </c>
      <c r="I101" s="82">
        <v>0</v>
      </c>
      <c r="J101" s="82">
        <v>0</v>
      </c>
      <c r="K101" s="82">
        <v>0</v>
      </c>
      <c r="L101" s="83">
        <v>52</v>
      </c>
      <c r="M101" s="82">
        <v>0</v>
      </c>
      <c r="N101" s="82">
        <v>0</v>
      </c>
      <c r="O101" s="82">
        <v>0</v>
      </c>
      <c r="P101" s="83">
        <v>0</v>
      </c>
      <c r="Q101" s="82">
        <v>0</v>
      </c>
      <c r="R101" s="82">
        <v>0</v>
      </c>
      <c r="S101" s="82">
        <v>0</v>
      </c>
    </row>
    <row r="102" spans="1:19" ht="15" thickBot="1" x14ac:dyDescent="0.4">
      <c r="A102" s="88">
        <v>98</v>
      </c>
      <c r="B102" s="89" t="s">
        <v>303</v>
      </c>
      <c r="C102" s="82">
        <v>18</v>
      </c>
      <c r="D102" s="83">
        <v>0</v>
      </c>
      <c r="E102" s="82">
        <v>0</v>
      </c>
      <c r="F102" s="82">
        <v>0</v>
      </c>
      <c r="G102" s="82">
        <v>0</v>
      </c>
      <c r="H102" s="83">
        <v>52.7</v>
      </c>
      <c r="I102" s="82">
        <v>39.299999999999997</v>
      </c>
      <c r="J102" s="82" t="s">
        <v>487</v>
      </c>
      <c r="K102" s="82">
        <v>177.8</v>
      </c>
      <c r="L102" s="83">
        <v>47.6</v>
      </c>
      <c r="M102" s="82">
        <v>20.9</v>
      </c>
      <c r="N102" s="82">
        <v>1</v>
      </c>
      <c r="O102" s="82">
        <v>94.3</v>
      </c>
      <c r="P102" s="83">
        <v>86.1</v>
      </c>
      <c r="Q102" s="82">
        <v>69.900000000000006</v>
      </c>
      <c r="R102" s="82" t="s">
        <v>488</v>
      </c>
      <c r="S102" s="82">
        <v>386.9</v>
      </c>
    </row>
    <row r="103" spans="1:19" ht="15" thickBot="1" x14ac:dyDescent="0.4">
      <c r="A103" s="88">
        <v>99</v>
      </c>
      <c r="B103" s="89" t="s">
        <v>304</v>
      </c>
      <c r="C103" s="82">
        <v>129</v>
      </c>
      <c r="D103" s="83">
        <v>54</v>
      </c>
      <c r="E103" s="82">
        <v>6.2</v>
      </c>
      <c r="F103" s="82">
        <v>41.5</v>
      </c>
      <c r="G103" s="82">
        <v>66.599999999999994</v>
      </c>
      <c r="H103" s="83">
        <v>60.9</v>
      </c>
      <c r="I103" s="82">
        <v>10.1</v>
      </c>
      <c r="J103" s="82">
        <v>40.200000000000003</v>
      </c>
      <c r="K103" s="82">
        <v>81.5</v>
      </c>
      <c r="L103" s="83">
        <v>94.3</v>
      </c>
      <c r="M103" s="82">
        <v>12.8</v>
      </c>
      <c r="N103" s="82">
        <v>68.099999999999994</v>
      </c>
      <c r="O103" s="82">
        <v>120.5</v>
      </c>
      <c r="P103" s="83">
        <v>79</v>
      </c>
      <c r="Q103" s="82">
        <v>15.7</v>
      </c>
      <c r="R103" s="82">
        <v>45.7</v>
      </c>
      <c r="S103" s="82">
        <v>112.4</v>
      </c>
    </row>
    <row r="104" spans="1:19" ht="15" thickBot="1" x14ac:dyDescent="0.4">
      <c r="A104" s="88">
        <v>100</v>
      </c>
      <c r="B104" s="89" t="s">
        <v>305</v>
      </c>
      <c r="C104" s="82">
        <v>0</v>
      </c>
      <c r="D104" s="83">
        <v>0</v>
      </c>
      <c r="E104" s="82">
        <v>0</v>
      </c>
      <c r="F104" s="82">
        <v>0</v>
      </c>
      <c r="G104" s="82">
        <v>0</v>
      </c>
      <c r="H104" s="83">
        <v>0</v>
      </c>
      <c r="I104" s="82">
        <v>0</v>
      </c>
      <c r="J104" s="82">
        <v>0</v>
      </c>
      <c r="K104" s="82">
        <v>0</v>
      </c>
      <c r="L104" s="83">
        <v>0</v>
      </c>
      <c r="M104" s="82">
        <v>0</v>
      </c>
      <c r="N104" s="82">
        <v>0</v>
      </c>
      <c r="O104" s="82">
        <v>0</v>
      </c>
      <c r="P104" s="83">
        <v>0</v>
      </c>
      <c r="Q104" s="82">
        <v>0</v>
      </c>
      <c r="R104" s="82">
        <v>0</v>
      </c>
      <c r="S104" s="82">
        <v>0</v>
      </c>
    </row>
    <row r="105" spans="1:19" ht="15" thickBot="1" x14ac:dyDescent="0.4">
      <c r="A105" s="88">
        <v>101</v>
      </c>
      <c r="B105" s="89" t="s">
        <v>306</v>
      </c>
      <c r="C105" s="82">
        <v>33</v>
      </c>
      <c r="D105" s="83">
        <v>47.1</v>
      </c>
      <c r="E105" s="82">
        <v>19.399999999999999</v>
      </c>
      <c r="F105" s="82">
        <v>1.1000000000000001</v>
      </c>
      <c r="G105" s="82">
        <v>93</v>
      </c>
      <c r="H105" s="83">
        <v>73.8</v>
      </c>
      <c r="I105" s="82">
        <v>33.4</v>
      </c>
      <c r="J105" s="82" t="s">
        <v>489</v>
      </c>
      <c r="K105" s="82">
        <v>180</v>
      </c>
      <c r="L105" s="83">
        <v>44.5</v>
      </c>
      <c r="M105" s="82">
        <v>54</v>
      </c>
      <c r="N105" s="82" t="s">
        <v>490</v>
      </c>
      <c r="O105" s="82">
        <v>216.2</v>
      </c>
      <c r="P105" s="83">
        <v>282.60000000000002</v>
      </c>
      <c r="Q105" s="82">
        <v>63.9</v>
      </c>
      <c r="R105" s="82">
        <v>79.2</v>
      </c>
      <c r="S105" s="82">
        <v>485.9</v>
      </c>
    </row>
    <row r="106" spans="1:19" ht="15" thickBot="1" x14ac:dyDescent="0.4">
      <c r="A106" s="88">
        <v>102</v>
      </c>
      <c r="B106" s="89" t="s">
        <v>307</v>
      </c>
      <c r="C106" s="82">
        <v>4</v>
      </c>
      <c r="D106" s="83">
        <v>0</v>
      </c>
      <c r="E106" s="82">
        <v>0</v>
      </c>
      <c r="F106" s="82">
        <v>0</v>
      </c>
      <c r="G106" s="82">
        <v>0</v>
      </c>
      <c r="H106" s="83">
        <v>15.4</v>
      </c>
      <c r="I106" s="82">
        <v>0</v>
      </c>
      <c r="J106" s="82">
        <v>0</v>
      </c>
      <c r="K106" s="82">
        <v>0</v>
      </c>
      <c r="L106" s="83">
        <v>364</v>
      </c>
      <c r="M106" s="82">
        <v>0</v>
      </c>
      <c r="N106" s="82">
        <v>0</v>
      </c>
      <c r="O106" s="82">
        <v>0</v>
      </c>
      <c r="P106" s="83">
        <v>26</v>
      </c>
      <c r="Q106" s="82">
        <v>0</v>
      </c>
      <c r="R106" s="82">
        <v>0</v>
      </c>
      <c r="S106" s="82">
        <v>0</v>
      </c>
    </row>
    <row r="107" spans="1:19" ht="16" customHeight="1" thickBot="1" x14ac:dyDescent="0.4">
      <c r="A107" s="88">
        <v>103</v>
      </c>
      <c r="B107" s="89" t="s">
        <v>308</v>
      </c>
      <c r="C107" s="82">
        <v>362</v>
      </c>
      <c r="D107" s="83">
        <v>39.4</v>
      </c>
      <c r="E107" s="82">
        <v>6</v>
      </c>
      <c r="F107" s="82">
        <v>27.5</v>
      </c>
      <c r="G107" s="82">
        <v>51.3</v>
      </c>
      <c r="H107" s="83">
        <v>34</v>
      </c>
      <c r="I107" s="82">
        <v>7.5</v>
      </c>
      <c r="J107" s="82">
        <v>19.100000000000001</v>
      </c>
      <c r="K107" s="82">
        <v>49</v>
      </c>
      <c r="L107" s="83">
        <v>53.4</v>
      </c>
      <c r="M107" s="82">
        <v>13.9</v>
      </c>
      <c r="N107" s="82">
        <v>25.4</v>
      </c>
      <c r="O107" s="82">
        <v>81.400000000000006</v>
      </c>
      <c r="P107" s="83">
        <v>85.4</v>
      </c>
      <c r="Q107" s="82">
        <v>14.4</v>
      </c>
      <c r="R107" s="82">
        <v>56.8</v>
      </c>
      <c r="S107" s="82">
        <v>114</v>
      </c>
    </row>
    <row r="108" spans="1:19" ht="15" thickBot="1" x14ac:dyDescent="0.4">
      <c r="A108" s="88">
        <v>104</v>
      </c>
      <c r="B108" s="89" t="s">
        <v>309</v>
      </c>
      <c r="C108" s="82">
        <v>5</v>
      </c>
      <c r="D108" s="83">
        <v>72</v>
      </c>
      <c r="E108" s="82">
        <v>0</v>
      </c>
      <c r="F108" s="82">
        <v>0</v>
      </c>
      <c r="G108" s="82">
        <v>0</v>
      </c>
      <c r="H108" s="83">
        <v>0</v>
      </c>
      <c r="I108" s="82">
        <v>0</v>
      </c>
      <c r="J108" s="82">
        <v>0</v>
      </c>
      <c r="K108" s="82">
        <v>0</v>
      </c>
      <c r="L108" s="83">
        <v>61.7</v>
      </c>
      <c r="M108" s="82">
        <v>0</v>
      </c>
      <c r="N108" s="82">
        <v>0</v>
      </c>
      <c r="O108" s="82">
        <v>0</v>
      </c>
      <c r="P108" s="83">
        <v>20</v>
      </c>
      <c r="Q108" s="82">
        <v>0</v>
      </c>
      <c r="R108" s="82">
        <v>0</v>
      </c>
      <c r="S108" s="82">
        <v>0</v>
      </c>
    </row>
    <row r="109" spans="1:19" ht="15" thickBot="1" x14ac:dyDescent="0.4">
      <c r="A109" s="88">
        <v>105</v>
      </c>
      <c r="B109" s="89" t="s">
        <v>310</v>
      </c>
      <c r="C109" s="82">
        <v>16</v>
      </c>
      <c r="D109" s="83">
        <v>51.5</v>
      </c>
      <c r="E109" s="82">
        <v>103.4</v>
      </c>
      <c r="F109" s="82">
        <v>0</v>
      </c>
      <c r="G109" s="82">
        <v>0</v>
      </c>
      <c r="H109" s="83">
        <v>12</v>
      </c>
      <c r="I109" s="82">
        <v>0</v>
      </c>
      <c r="J109" s="82">
        <v>0</v>
      </c>
      <c r="K109" s="82">
        <v>0</v>
      </c>
      <c r="L109" s="83">
        <v>183.4</v>
      </c>
      <c r="M109" s="82">
        <v>114.1</v>
      </c>
      <c r="N109" s="82" t="s">
        <v>491</v>
      </c>
      <c r="O109" s="82">
        <v>674.2</v>
      </c>
      <c r="P109" s="83">
        <v>94.7</v>
      </c>
      <c r="Q109" s="82">
        <v>39.1</v>
      </c>
      <c r="R109" s="82" t="s">
        <v>492</v>
      </c>
      <c r="S109" s="82">
        <v>219</v>
      </c>
    </row>
    <row r="110" spans="1:19" ht="23.5" thickBot="1" x14ac:dyDescent="0.4">
      <c r="A110" s="88">
        <v>106</v>
      </c>
      <c r="B110" s="89" t="s">
        <v>311</v>
      </c>
      <c r="C110" s="82">
        <v>288</v>
      </c>
      <c r="D110" s="83">
        <v>8.1</v>
      </c>
      <c r="E110" s="82">
        <v>1.3</v>
      </c>
      <c r="F110" s="82">
        <v>5.4</v>
      </c>
      <c r="G110" s="82">
        <v>10.7</v>
      </c>
      <c r="H110" s="83">
        <v>5.0999999999999996</v>
      </c>
      <c r="I110" s="82">
        <v>1.2</v>
      </c>
      <c r="J110" s="82">
        <v>2.8</v>
      </c>
      <c r="K110" s="82">
        <v>7.5</v>
      </c>
      <c r="L110" s="83">
        <v>8.1</v>
      </c>
      <c r="M110" s="82">
        <v>2.2000000000000002</v>
      </c>
      <c r="N110" s="82">
        <v>3.7</v>
      </c>
      <c r="O110" s="82">
        <v>12.6</v>
      </c>
      <c r="P110" s="83">
        <v>15</v>
      </c>
      <c r="Q110" s="82">
        <v>5.7</v>
      </c>
      <c r="R110" s="82">
        <v>3.6</v>
      </c>
      <c r="S110" s="82">
        <v>26.4</v>
      </c>
    </row>
    <row r="111" spans="1:19" ht="15" thickBot="1" x14ac:dyDescent="0.4">
      <c r="A111" s="88">
        <v>107</v>
      </c>
      <c r="B111" s="89" t="s">
        <v>312</v>
      </c>
      <c r="C111" s="82">
        <v>38</v>
      </c>
      <c r="D111" s="83">
        <v>10.6</v>
      </c>
      <c r="E111" s="82">
        <v>9.3000000000000007</v>
      </c>
      <c r="F111" s="82" t="s">
        <v>493</v>
      </c>
      <c r="G111" s="82">
        <v>40.200000000000003</v>
      </c>
      <c r="H111" s="83">
        <v>17.600000000000001</v>
      </c>
      <c r="I111" s="82">
        <v>4</v>
      </c>
      <c r="J111" s="82">
        <v>8.6999999999999993</v>
      </c>
      <c r="K111" s="82">
        <v>26.5</v>
      </c>
      <c r="L111" s="83">
        <v>2.2999999999999998</v>
      </c>
      <c r="M111" s="82">
        <v>0.8</v>
      </c>
      <c r="N111" s="82">
        <v>0.5</v>
      </c>
      <c r="O111" s="82">
        <v>4.2</v>
      </c>
      <c r="P111" s="83">
        <v>7.3</v>
      </c>
      <c r="Q111" s="82">
        <v>1.7</v>
      </c>
      <c r="R111" s="82">
        <v>3.8</v>
      </c>
      <c r="S111" s="82">
        <v>10.9</v>
      </c>
    </row>
    <row r="112" spans="1:19" ht="23.5" thickBot="1" x14ac:dyDescent="0.4">
      <c r="A112" s="88">
        <v>108</v>
      </c>
      <c r="B112" s="89" t="s">
        <v>313</v>
      </c>
      <c r="C112" s="82">
        <v>192</v>
      </c>
      <c r="D112" s="83">
        <v>43.7</v>
      </c>
      <c r="E112" s="82">
        <v>13.9</v>
      </c>
      <c r="F112" s="82">
        <v>15.7</v>
      </c>
      <c r="G112" s="82">
        <v>71.7</v>
      </c>
      <c r="H112" s="83">
        <v>27.6</v>
      </c>
      <c r="I112" s="82">
        <v>6.7</v>
      </c>
      <c r="J112" s="82">
        <v>14.1</v>
      </c>
      <c r="K112" s="82">
        <v>41.1</v>
      </c>
      <c r="L112" s="83">
        <v>16.2</v>
      </c>
      <c r="M112" s="82">
        <v>3.6</v>
      </c>
      <c r="N112" s="82">
        <v>8.9</v>
      </c>
      <c r="O112" s="82">
        <v>23.4</v>
      </c>
      <c r="P112" s="83">
        <v>23.2</v>
      </c>
      <c r="Q112" s="82">
        <v>6.7</v>
      </c>
      <c r="R112" s="82">
        <v>9.6</v>
      </c>
      <c r="S112" s="82">
        <v>36.799999999999997</v>
      </c>
    </row>
    <row r="113" spans="1:19" ht="15" thickBot="1" x14ac:dyDescent="0.4">
      <c r="A113" s="88">
        <v>109</v>
      </c>
      <c r="B113" s="89" t="s">
        <v>314</v>
      </c>
      <c r="C113" s="82">
        <v>5</v>
      </c>
      <c r="D113" s="83">
        <v>46.4</v>
      </c>
      <c r="E113" s="82">
        <v>4.2</v>
      </c>
      <c r="F113" s="82">
        <v>37.1</v>
      </c>
      <c r="G113" s="82">
        <v>55.7</v>
      </c>
      <c r="H113" s="83">
        <v>0</v>
      </c>
      <c r="I113" s="82">
        <v>0</v>
      </c>
      <c r="J113" s="82">
        <v>0</v>
      </c>
      <c r="K113" s="82">
        <v>0</v>
      </c>
      <c r="L113" s="83">
        <v>0</v>
      </c>
      <c r="M113" s="82">
        <v>0</v>
      </c>
      <c r="N113" s="82">
        <v>0</v>
      </c>
      <c r="O113" s="82">
        <v>0</v>
      </c>
      <c r="P113" s="83">
        <v>0</v>
      </c>
      <c r="Q113" s="82">
        <v>0</v>
      </c>
      <c r="R113" s="82">
        <v>0</v>
      </c>
      <c r="S113" s="82">
        <v>0</v>
      </c>
    </row>
    <row r="114" spans="1:19" ht="15" thickBot="1" x14ac:dyDescent="0.4">
      <c r="A114" s="88">
        <v>110</v>
      </c>
      <c r="B114" s="89" t="s">
        <v>315</v>
      </c>
      <c r="C114" s="82">
        <v>0</v>
      </c>
      <c r="D114" s="83">
        <v>0</v>
      </c>
      <c r="E114" s="82">
        <v>0</v>
      </c>
      <c r="F114" s="82">
        <v>0</v>
      </c>
      <c r="G114" s="82">
        <v>0</v>
      </c>
      <c r="H114" s="83">
        <v>0</v>
      </c>
      <c r="I114" s="82">
        <v>0</v>
      </c>
      <c r="J114" s="82">
        <v>0</v>
      </c>
      <c r="K114" s="82">
        <v>0</v>
      </c>
      <c r="L114" s="83">
        <v>0</v>
      </c>
      <c r="M114" s="82">
        <v>0</v>
      </c>
      <c r="N114" s="82">
        <v>0</v>
      </c>
      <c r="O114" s="82">
        <v>0</v>
      </c>
      <c r="P114" s="83">
        <v>0</v>
      </c>
      <c r="Q114" s="82">
        <v>0</v>
      </c>
      <c r="R114" s="82">
        <v>0</v>
      </c>
      <c r="S114" s="82">
        <v>0</v>
      </c>
    </row>
    <row r="115" spans="1:19" ht="15" thickBot="1" x14ac:dyDescent="0.4">
      <c r="A115" s="88">
        <v>111</v>
      </c>
      <c r="B115" s="89" t="s">
        <v>316</v>
      </c>
      <c r="C115" s="82">
        <v>0</v>
      </c>
      <c r="D115" s="83">
        <v>0</v>
      </c>
      <c r="E115" s="82">
        <v>0</v>
      </c>
      <c r="F115" s="82">
        <v>0</v>
      </c>
      <c r="G115" s="82">
        <v>0</v>
      </c>
      <c r="H115" s="83">
        <v>0</v>
      </c>
      <c r="I115" s="82">
        <v>0</v>
      </c>
      <c r="J115" s="82">
        <v>0</v>
      </c>
      <c r="K115" s="82">
        <v>0</v>
      </c>
      <c r="L115" s="83">
        <v>0</v>
      </c>
      <c r="M115" s="82">
        <v>0</v>
      </c>
      <c r="N115" s="82">
        <v>0</v>
      </c>
      <c r="O115" s="82">
        <v>0</v>
      </c>
      <c r="P115" s="83">
        <v>0</v>
      </c>
      <c r="Q115" s="82">
        <v>0</v>
      </c>
      <c r="R115" s="82">
        <v>0</v>
      </c>
      <c r="S115" s="82">
        <v>0</v>
      </c>
    </row>
    <row r="116" spans="1:19" ht="15" thickBot="1" x14ac:dyDescent="0.4">
      <c r="A116" s="88">
        <v>112</v>
      </c>
      <c r="B116" s="89" t="s">
        <v>317</v>
      </c>
      <c r="C116" s="82">
        <v>8</v>
      </c>
      <c r="D116" s="83">
        <v>0</v>
      </c>
      <c r="E116" s="82">
        <v>0</v>
      </c>
      <c r="F116" s="82">
        <v>0</v>
      </c>
      <c r="G116" s="82">
        <v>0</v>
      </c>
      <c r="H116" s="83">
        <v>2.2999999999999998</v>
      </c>
      <c r="I116" s="82">
        <v>3.4</v>
      </c>
      <c r="J116" s="82">
        <v>0</v>
      </c>
      <c r="K116" s="82">
        <v>0</v>
      </c>
      <c r="L116" s="83">
        <v>1</v>
      </c>
      <c r="M116" s="82">
        <v>0</v>
      </c>
      <c r="N116" s="82">
        <v>1</v>
      </c>
      <c r="O116" s="82">
        <v>1</v>
      </c>
      <c r="P116" s="83">
        <v>32.4</v>
      </c>
      <c r="Q116" s="82">
        <v>32.799999999999997</v>
      </c>
      <c r="R116" s="82" t="s">
        <v>494</v>
      </c>
      <c r="S116" s="82">
        <v>173.6</v>
      </c>
    </row>
    <row r="117" spans="1:19" ht="15" thickBot="1" x14ac:dyDescent="0.4">
      <c r="A117" s="88">
        <v>113</v>
      </c>
      <c r="B117" s="89" t="s">
        <v>318</v>
      </c>
      <c r="C117" s="82">
        <v>3</v>
      </c>
      <c r="D117" s="83">
        <v>0</v>
      </c>
      <c r="E117" s="82">
        <v>0</v>
      </c>
      <c r="F117" s="82">
        <v>0</v>
      </c>
      <c r="G117" s="82">
        <v>0</v>
      </c>
      <c r="H117" s="83">
        <v>26.7</v>
      </c>
      <c r="I117" s="82">
        <v>28.3</v>
      </c>
      <c r="J117" s="82" t="s">
        <v>495</v>
      </c>
      <c r="K117" s="82">
        <v>385.9</v>
      </c>
      <c r="L117" s="83">
        <v>0</v>
      </c>
      <c r="M117" s="82">
        <v>0</v>
      </c>
      <c r="N117" s="82">
        <v>0</v>
      </c>
      <c r="O117" s="82">
        <v>0</v>
      </c>
      <c r="P117" s="83">
        <v>52</v>
      </c>
      <c r="Q117" s="82">
        <v>0</v>
      </c>
      <c r="R117" s="82">
        <v>0</v>
      </c>
      <c r="S117" s="82">
        <v>0</v>
      </c>
    </row>
    <row r="118" spans="1:19" ht="15" thickBot="1" x14ac:dyDescent="0.4">
      <c r="A118" s="88">
        <v>114</v>
      </c>
      <c r="B118" s="89" t="s">
        <v>319</v>
      </c>
      <c r="C118" s="82">
        <v>3</v>
      </c>
      <c r="D118" s="83">
        <v>52</v>
      </c>
      <c r="E118" s="82">
        <v>0</v>
      </c>
      <c r="F118" s="82">
        <v>52</v>
      </c>
      <c r="G118" s="82">
        <v>52</v>
      </c>
      <c r="H118" s="83">
        <v>52</v>
      </c>
      <c r="I118" s="82">
        <v>0</v>
      </c>
      <c r="J118" s="82">
        <v>0</v>
      </c>
      <c r="K118" s="82">
        <v>0</v>
      </c>
      <c r="L118" s="83">
        <v>0</v>
      </c>
      <c r="M118" s="82">
        <v>0</v>
      </c>
      <c r="N118" s="82">
        <v>0</v>
      </c>
      <c r="O118" s="82">
        <v>0</v>
      </c>
      <c r="P118" s="83">
        <v>0</v>
      </c>
      <c r="Q118" s="82">
        <v>0</v>
      </c>
      <c r="R118" s="82">
        <v>0</v>
      </c>
      <c r="S118" s="82">
        <v>0</v>
      </c>
    </row>
    <row r="119" spans="1:19" ht="15" thickBot="1" x14ac:dyDescent="0.4">
      <c r="A119" s="88">
        <v>115</v>
      </c>
      <c r="B119" s="89" t="s">
        <v>320</v>
      </c>
      <c r="C119" s="82">
        <v>13</v>
      </c>
      <c r="D119" s="83">
        <v>105.5</v>
      </c>
      <c r="E119" s="82">
        <v>35.700000000000003</v>
      </c>
      <c r="F119" s="82" t="s">
        <v>496</v>
      </c>
      <c r="G119" s="82">
        <v>558.9</v>
      </c>
      <c r="H119" s="83">
        <v>68.5</v>
      </c>
      <c r="I119" s="82">
        <v>20.100000000000001</v>
      </c>
      <c r="J119" s="82">
        <v>4.5999999999999996</v>
      </c>
      <c r="K119" s="82">
        <v>132.5</v>
      </c>
      <c r="L119" s="83">
        <v>104</v>
      </c>
      <c r="M119" s="82">
        <v>0</v>
      </c>
      <c r="N119" s="82">
        <v>0</v>
      </c>
      <c r="O119" s="82">
        <v>0</v>
      </c>
      <c r="P119" s="83">
        <v>90.6</v>
      </c>
      <c r="Q119" s="82">
        <v>144.6</v>
      </c>
      <c r="R119" s="82">
        <v>0</v>
      </c>
      <c r="S119" s="82">
        <v>0</v>
      </c>
    </row>
    <row r="120" spans="1:19" ht="15" thickBot="1" x14ac:dyDescent="0.4">
      <c r="A120" s="88">
        <v>116</v>
      </c>
      <c r="B120" s="89" t="s">
        <v>321</v>
      </c>
      <c r="C120" s="82">
        <v>5</v>
      </c>
      <c r="D120" s="83">
        <v>40</v>
      </c>
      <c r="E120" s="82">
        <v>0</v>
      </c>
      <c r="F120" s="82">
        <v>0</v>
      </c>
      <c r="G120" s="82">
        <v>0</v>
      </c>
      <c r="H120" s="83">
        <v>0</v>
      </c>
      <c r="I120" s="82">
        <v>0</v>
      </c>
      <c r="J120" s="82">
        <v>0</v>
      </c>
      <c r="K120" s="82">
        <v>0</v>
      </c>
      <c r="L120" s="83">
        <v>28.9</v>
      </c>
      <c r="M120" s="82">
        <v>30.9</v>
      </c>
      <c r="N120" s="82">
        <v>0</v>
      </c>
      <c r="O120" s="82">
        <v>0</v>
      </c>
      <c r="P120" s="83">
        <v>40</v>
      </c>
      <c r="Q120" s="82" t="s">
        <v>497</v>
      </c>
      <c r="R120" s="82" t="s">
        <v>497</v>
      </c>
      <c r="S120" s="82" t="s">
        <v>497</v>
      </c>
    </row>
    <row r="121" spans="1:19" ht="15" thickBot="1" x14ac:dyDescent="0.4">
      <c r="A121" s="88">
        <v>117</v>
      </c>
      <c r="B121" s="89" t="s">
        <v>322</v>
      </c>
      <c r="C121" s="82">
        <v>1</v>
      </c>
      <c r="D121" s="83">
        <v>0</v>
      </c>
      <c r="E121" s="82">
        <v>0</v>
      </c>
      <c r="F121" s="82">
        <v>0</v>
      </c>
      <c r="G121" s="82">
        <v>0</v>
      </c>
      <c r="H121" s="83">
        <v>156</v>
      </c>
      <c r="I121" s="82">
        <v>0</v>
      </c>
      <c r="J121" s="82">
        <v>0</v>
      </c>
      <c r="K121" s="82">
        <v>0</v>
      </c>
      <c r="L121" s="83">
        <v>0</v>
      </c>
      <c r="M121" s="82">
        <v>0</v>
      </c>
      <c r="N121" s="82">
        <v>0</v>
      </c>
      <c r="O121" s="82">
        <v>0</v>
      </c>
      <c r="P121" s="83">
        <v>0</v>
      </c>
      <c r="Q121" s="82">
        <v>0</v>
      </c>
      <c r="R121" s="82">
        <v>0</v>
      </c>
      <c r="S121" s="82">
        <v>0</v>
      </c>
    </row>
    <row r="122" spans="1:19" ht="15" thickBot="1" x14ac:dyDescent="0.4">
      <c r="A122" s="88">
        <v>118</v>
      </c>
      <c r="B122" s="89" t="s">
        <v>323</v>
      </c>
      <c r="C122" s="82">
        <v>23</v>
      </c>
      <c r="D122" s="83">
        <v>81.900000000000006</v>
      </c>
      <c r="E122" s="82">
        <v>15.3</v>
      </c>
      <c r="F122" s="82">
        <v>48.6</v>
      </c>
      <c r="G122" s="82">
        <v>115.3</v>
      </c>
      <c r="H122" s="83">
        <v>97.2</v>
      </c>
      <c r="I122" s="82">
        <v>8.9</v>
      </c>
      <c r="J122" s="82">
        <v>76.599999999999994</v>
      </c>
      <c r="K122" s="82">
        <v>117.8</v>
      </c>
      <c r="L122" s="83">
        <v>17.2</v>
      </c>
      <c r="M122" s="82">
        <v>7</v>
      </c>
      <c r="N122" s="82">
        <v>1.2</v>
      </c>
      <c r="O122" s="82">
        <v>33.1</v>
      </c>
      <c r="P122" s="83">
        <v>33.9</v>
      </c>
      <c r="Q122" s="82">
        <v>6.6</v>
      </c>
      <c r="R122" s="82" t="s">
        <v>498</v>
      </c>
      <c r="S122" s="82">
        <v>118.2</v>
      </c>
    </row>
    <row r="123" spans="1:19" ht="15" thickBot="1" x14ac:dyDescent="0.4">
      <c r="A123" s="88">
        <v>119</v>
      </c>
      <c r="B123" s="89" t="s">
        <v>324</v>
      </c>
      <c r="C123" s="82">
        <v>57</v>
      </c>
      <c r="D123" s="83">
        <v>78.3</v>
      </c>
      <c r="E123" s="82">
        <v>7.9</v>
      </c>
      <c r="F123" s="82">
        <v>62.1</v>
      </c>
      <c r="G123" s="82">
        <v>94.5</v>
      </c>
      <c r="H123" s="83">
        <v>73</v>
      </c>
      <c r="I123" s="82">
        <v>9.4</v>
      </c>
      <c r="J123" s="82">
        <v>53.6</v>
      </c>
      <c r="K123" s="82">
        <v>92.5</v>
      </c>
      <c r="L123" s="83">
        <v>117.9</v>
      </c>
      <c r="M123" s="82">
        <v>16.899999999999999</v>
      </c>
      <c r="N123" s="82">
        <v>82.6</v>
      </c>
      <c r="O123" s="82">
        <v>153.1</v>
      </c>
      <c r="P123" s="83">
        <v>99.5</v>
      </c>
      <c r="Q123" s="82">
        <v>8.5</v>
      </c>
      <c r="R123" s="82">
        <v>78.8</v>
      </c>
      <c r="S123" s="82">
        <v>120.2</v>
      </c>
    </row>
    <row r="124" spans="1:19" ht="15" thickBot="1" x14ac:dyDescent="0.4">
      <c r="A124" s="88">
        <v>120</v>
      </c>
      <c r="B124" s="89" t="s">
        <v>325</v>
      </c>
      <c r="C124" s="82">
        <v>141</v>
      </c>
      <c r="D124" s="83">
        <v>84.2</v>
      </c>
      <c r="E124" s="82">
        <v>6.2</v>
      </c>
      <c r="F124" s="82">
        <v>71.900000000000006</v>
      </c>
      <c r="G124" s="82">
        <v>96.5</v>
      </c>
      <c r="H124" s="83">
        <v>75.900000000000006</v>
      </c>
      <c r="I124" s="82">
        <v>5.2</v>
      </c>
      <c r="J124" s="82">
        <v>65.5</v>
      </c>
      <c r="K124" s="82">
        <v>86.3</v>
      </c>
      <c r="L124" s="83">
        <v>79.7</v>
      </c>
      <c r="M124" s="82">
        <v>8.6999999999999993</v>
      </c>
      <c r="N124" s="82">
        <v>62</v>
      </c>
      <c r="O124" s="82">
        <v>97.4</v>
      </c>
      <c r="P124" s="83">
        <v>123.7</v>
      </c>
      <c r="Q124" s="82">
        <v>11.7</v>
      </c>
      <c r="R124" s="82">
        <v>99.1</v>
      </c>
      <c r="S124" s="82">
        <v>148.30000000000001</v>
      </c>
    </row>
    <row r="125" spans="1:19" ht="15" thickBot="1" x14ac:dyDescent="0.4">
      <c r="A125" s="88">
        <v>121</v>
      </c>
      <c r="B125" s="89" t="s">
        <v>326</v>
      </c>
      <c r="C125" s="82">
        <v>1</v>
      </c>
      <c r="D125" s="83">
        <v>0</v>
      </c>
      <c r="E125" s="82">
        <v>0</v>
      </c>
      <c r="F125" s="82">
        <v>0</v>
      </c>
      <c r="G125" s="82">
        <v>0</v>
      </c>
      <c r="H125" s="83">
        <v>52</v>
      </c>
      <c r="I125" s="82">
        <v>0</v>
      </c>
      <c r="J125" s="82">
        <v>0</v>
      </c>
      <c r="K125" s="82">
        <v>0</v>
      </c>
      <c r="L125" s="83">
        <v>0</v>
      </c>
      <c r="M125" s="82">
        <v>0</v>
      </c>
      <c r="N125" s="82">
        <v>0</v>
      </c>
      <c r="O125" s="82">
        <v>0</v>
      </c>
      <c r="P125" s="83">
        <v>0</v>
      </c>
      <c r="Q125" s="82">
        <v>0</v>
      </c>
      <c r="R125" s="82">
        <v>0</v>
      </c>
      <c r="S125" s="82">
        <v>0</v>
      </c>
    </row>
    <row r="126" spans="1:19" ht="15" thickBot="1" x14ac:dyDescent="0.4">
      <c r="A126" s="88">
        <v>122</v>
      </c>
      <c r="B126" s="89" t="s">
        <v>327</v>
      </c>
      <c r="C126" s="82">
        <v>10</v>
      </c>
      <c r="D126" s="83">
        <v>52</v>
      </c>
      <c r="E126" s="82">
        <v>0</v>
      </c>
      <c r="F126" s="82">
        <v>0</v>
      </c>
      <c r="G126" s="82">
        <v>0</v>
      </c>
      <c r="H126" s="83">
        <v>103.2</v>
      </c>
      <c r="I126" s="82">
        <v>364.2</v>
      </c>
      <c r="J126" s="82">
        <v>0</v>
      </c>
      <c r="K126" s="82">
        <v>0</v>
      </c>
      <c r="L126" s="83">
        <v>64.8</v>
      </c>
      <c r="M126" s="82">
        <v>49.3</v>
      </c>
      <c r="N126" s="82">
        <v>0</v>
      </c>
      <c r="O126" s="82">
        <v>0</v>
      </c>
      <c r="P126" s="83">
        <v>111.2</v>
      </c>
      <c r="Q126" s="82">
        <v>22.1</v>
      </c>
      <c r="R126" s="82">
        <v>60.3</v>
      </c>
      <c r="S126" s="82">
        <v>162.19999999999999</v>
      </c>
    </row>
    <row r="127" spans="1:19" ht="15" thickBot="1" x14ac:dyDescent="0.4">
      <c r="A127" s="88">
        <v>123</v>
      </c>
      <c r="B127" s="89" t="s">
        <v>328</v>
      </c>
      <c r="C127" s="82">
        <v>8</v>
      </c>
      <c r="D127" s="83">
        <v>3</v>
      </c>
      <c r="E127" s="82">
        <v>0</v>
      </c>
      <c r="F127" s="82">
        <v>0</v>
      </c>
      <c r="G127" s="82">
        <v>0</v>
      </c>
      <c r="H127" s="83">
        <v>109.9</v>
      </c>
      <c r="I127" s="82">
        <v>13.9</v>
      </c>
      <c r="J127" s="82">
        <v>65.599999999999994</v>
      </c>
      <c r="K127" s="82">
        <v>154.1</v>
      </c>
      <c r="L127" s="83">
        <v>44.3</v>
      </c>
      <c r="M127" s="82">
        <v>323.10000000000002</v>
      </c>
      <c r="N127" s="82">
        <v>0</v>
      </c>
      <c r="O127" s="82">
        <v>0</v>
      </c>
      <c r="P127" s="83">
        <v>55.6</v>
      </c>
      <c r="Q127" s="82">
        <v>32.799999999999997</v>
      </c>
      <c r="R127" s="82" t="s">
        <v>499</v>
      </c>
      <c r="S127" s="82">
        <v>196.6</v>
      </c>
    </row>
    <row r="128" spans="1:19" ht="15" thickBot="1" x14ac:dyDescent="0.4">
      <c r="A128" s="88">
        <v>124</v>
      </c>
      <c r="B128" s="89" t="s">
        <v>329</v>
      </c>
      <c r="C128" s="82">
        <v>26</v>
      </c>
      <c r="D128" s="83">
        <v>45.6</v>
      </c>
      <c r="E128" s="82">
        <v>10.8</v>
      </c>
      <c r="F128" s="82">
        <v>21.5</v>
      </c>
      <c r="G128" s="82">
        <v>69.7</v>
      </c>
      <c r="H128" s="83">
        <v>74.099999999999994</v>
      </c>
      <c r="I128" s="82">
        <v>16.3</v>
      </c>
      <c r="J128" s="82">
        <v>22.1</v>
      </c>
      <c r="K128" s="82">
        <v>126.1</v>
      </c>
      <c r="L128" s="83">
        <v>103.5</v>
      </c>
      <c r="M128" s="82">
        <v>18.3</v>
      </c>
      <c r="N128" s="82">
        <v>45.4</v>
      </c>
      <c r="O128" s="82">
        <v>161.6</v>
      </c>
      <c r="P128" s="83">
        <v>64.8</v>
      </c>
      <c r="Q128" s="82">
        <v>20.7</v>
      </c>
      <c r="R128" s="82">
        <v>7.3</v>
      </c>
      <c r="S128" s="82">
        <v>122.3</v>
      </c>
    </row>
    <row r="129" spans="1:19" ht="15" thickBot="1" x14ac:dyDescent="0.4">
      <c r="A129" s="88">
        <v>125</v>
      </c>
      <c r="B129" s="89" t="s">
        <v>330</v>
      </c>
      <c r="C129" s="82">
        <v>20</v>
      </c>
      <c r="D129" s="83">
        <v>123.7</v>
      </c>
      <c r="E129" s="82">
        <v>47.1</v>
      </c>
      <c r="F129" s="82" t="s">
        <v>500</v>
      </c>
      <c r="G129" s="82">
        <v>273.5</v>
      </c>
      <c r="H129" s="83">
        <v>72.7</v>
      </c>
      <c r="I129" s="82">
        <v>15.6</v>
      </c>
      <c r="J129" s="82">
        <v>38.700000000000003</v>
      </c>
      <c r="K129" s="82">
        <v>106.6</v>
      </c>
      <c r="L129" s="83">
        <v>80.099999999999994</v>
      </c>
      <c r="M129" s="82">
        <v>35.799999999999997</v>
      </c>
      <c r="N129" s="82" t="s">
        <v>501</v>
      </c>
      <c r="O129" s="82">
        <v>179.6</v>
      </c>
      <c r="P129" s="83">
        <v>143.6</v>
      </c>
      <c r="Q129" s="82">
        <v>15.5</v>
      </c>
      <c r="R129" s="82">
        <v>77</v>
      </c>
      <c r="S129" s="82">
        <v>210.3</v>
      </c>
    </row>
    <row r="130" spans="1:19" ht="15" thickBot="1" x14ac:dyDescent="0.4">
      <c r="A130" s="88">
        <v>126</v>
      </c>
      <c r="B130" s="89" t="s">
        <v>411</v>
      </c>
      <c r="C130" s="82">
        <v>20</v>
      </c>
      <c r="D130" s="83">
        <v>35.4</v>
      </c>
      <c r="E130" s="82">
        <v>21.8</v>
      </c>
      <c r="F130" s="82" t="s">
        <v>502</v>
      </c>
      <c r="G130" s="82">
        <v>129</v>
      </c>
      <c r="H130" s="83">
        <v>72.8</v>
      </c>
      <c r="I130" s="82">
        <v>0</v>
      </c>
      <c r="J130" s="82">
        <v>0</v>
      </c>
      <c r="K130" s="82">
        <v>0</v>
      </c>
      <c r="L130" s="83">
        <v>101.2</v>
      </c>
      <c r="M130" s="82">
        <v>16.5</v>
      </c>
      <c r="N130" s="82">
        <v>55.5</v>
      </c>
      <c r="O130" s="82">
        <v>146.9</v>
      </c>
      <c r="P130" s="83">
        <v>81.8</v>
      </c>
      <c r="Q130" s="82">
        <v>11.2</v>
      </c>
      <c r="R130" s="82">
        <v>50.8</v>
      </c>
      <c r="S130" s="82">
        <v>112.8</v>
      </c>
    </row>
    <row r="131" spans="1:19" ht="15" thickBot="1" x14ac:dyDescent="0.4">
      <c r="A131" s="88">
        <v>127</v>
      </c>
      <c r="B131" s="89" t="s">
        <v>332</v>
      </c>
      <c r="C131" s="82">
        <v>122</v>
      </c>
      <c r="D131" s="83">
        <v>68.400000000000006</v>
      </c>
      <c r="E131" s="82">
        <v>8.1</v>
      </c>
      <c r="F131" s="82">
        <v>52</v>
      </c>
      <c r="G131" s="82">
        <v>84.7</v>
      </c>
      <c r="H131" s="83">
        <v>103.6</v>
      </c>
      <c r="I131" s="82">
        <v>9.8000000000000007</v>
      </c>
      <c r="J131" s="82">
        <v>83.8</v>
      </c>
      <c r="K131" s="82">
        <v>123.4</v>
      </c>
      <c r="L131" s="83">
        <v>87.6</v>
      </c>
      <c r="M131" s="82">
        <v>6.6</v>
      </c>
      <c r="N131" s="82">
        <v>73.8</v>
      </c>
      <c r="O131" s="82">
        <v>101.3</v>
      </c>
      <c r="P131" s="83">
        <v>102</v>
      </c>
      <c r="Q131" s="82">
        <v>6.2</v>
      </c>
      <c r="R131" s="82">
        <v>88.5</v>
      </c>
      <c r="S131" s="82">
        <v>115.4</v>
      </c>
    </row>
    <row r="132" spans="1:19" ht="15" thickBot="1" x14ac:dyDescent="0.4">
      <c r="A132" s="88">
        <v>128</v>
      </c>
      <c r="B132" s="89" t="s">
        <v>333</v>
      </c>
      <c r="C132" s="82">
        <v>0</v>
      </c>
      <c r="D132" s="83">
        <v>0</v>
      </c>
      <c r="E132" s="82">
        <v>0</v>
      </c>
      <c r="F132" s="82">
        <v>0</v>
      </c>
      <c r="G132" s="82">
        <v>0</v>
      </c>
      <c r="H132" s="83">
        <v>0</v>
      </c>
      <c r="I132" s="82">
        <v>0</v>
      </c>
      <c r="J132" s="82">
        <v>0</v>
      </c>
      <c r="K132" s="82">
        <v>0</v>
      </c>
      <c r="L132" s="83">
        <v>0</v>
      </c>
      <c r="M132" s="82">
        <v>0</v>
      </c>
      <c r="N132" s="82">
        <v>0</v>
      </c>
      <c r="O132" s="82">
        <v>0</v>
      </c>
      <c r="P132" s="83">
        <v>0</v>
      </c>
      <c r="Q132" s="82">
        <v>0</v>
      </c>
      <c r="R132" s="82">
        <v>0</v>
      </c>
      <c r="S132" s="82">
        <v>0</v>
      </c>
    </row>
    <row r="133" spans="1:19" ht="15" thickBot="1" x14ac:dyDescent="0.4">
      <c r="A133" s="88">
        <v>129</v>
      </c>
      <c r="B133" s="89" t="s">
        <v>334</v>
      </c>
      <c r="C133" s="82">
        <v>0</v>
      </c>
      <c r="D133" s="83">
        <v>0</v>
      </c>
      <c r="E133" s="82">
        <v>0</v>
      </c>
      <c r="F133" s="82">
        <v>0</v>
      </c>
      <c r="G133" s="82">
        <v>0</v>
      </c>
      <c r="H133" s="83">
        <v>0</v>
      </c>
      <c r="I133" s="82">
        <v>0</v>
      </c>
      <c r="J133" s="82">
        <v>0</v>
      </c>
      <c r="K133" s="82">
        <v>0</v>
      </c>
      <c r="L133" s="83">
        <v>0</v>
      </c>
      <c r="M133" s="82">
        <v>0</v>
      </c>
      <c r="N133" s="82">
        <v>0</v>
      </c>
      <c r="O133" s="82">
        <v>0</v>
      </c>
      <c r="P133" s="83">
        <v>0</v>
      </c>
      <c r="Q133" s="82">
        <v>0</v>
      </c>
      <c r="R133" s="82">
        <v>0</v>
      </c>
      <c r="S133" s="82">
        <v>0</v>
      </c>
    </row>
    <row r="134" spans="1:19" ht="15" thickBot="1" x14ac:dyDescent="0.4">
      <c r="A134" s="88">
        <v>130</v>
      </c>
      <c r="B134" s="89" t="s">
        <v>335</v>
      </c>
      <c r="C134" s="82">
        <v>1</v>
      </c>
      <c r="D134" s="83">
        <v>0</v>
      </c>
      <c r="E134" s="82">
        <v>0</v>
      </c>
      <c r="F134" s="82">
        <v>0</v>
      </c>
      <c r="G134" s="82">
        <v>0</v>
      </c>
      <c r="H134" s="83">
        <v>0</v>
      </c>
      <c r="I134" s="82">
        <v>0</v>
      </c>
      <c r="J134" s="82">
        <v>0</v>
      </c>
      <c r="K134" s="82">
        <v>0</v>
      </c>
      <c r="L134" s="83">
        <v>4</v>
      </c>
      <c r="M134" s="82">
        <v>0</v>
      </c>
      <c r="N134" s="82">
        <v>0</v>
      </c>
      <c r="O134" s="82">
        <v>0</v>
      </c>
      <c r="P134" s="83">
        <v>0</v>
      </c>
      <c r="Q134" s="82">
        <v>0</v>
      </c>
      <c r="R134" s="82">
        <v>0</v>
      </c>
      <c r="S134" s="82">
        <v>0</v>
      </c>
    </row>
    <row r="135" spans="1:19" ht="15" thickBot="1" x14ac:dyDescent="0.4">
      <c r="A135" s="88">
        <v>131</v>
      </c>
      <c r="B135" s="89" t="s">
        <v>336</v>
      </c>
      <c r="C135" s="82">
        <v>54</v>
      </c>
      <c r="D135" s="83">
        <v>44.1</v>
      </c>
      <c r="E135" s="82">
        <v>13.6</v>
      </c>
      <c r="F135" s="82">
        <v>11.9</v>
      </c>
      <c r="G135" s="82">
        <v>76.3</v>
      </c>
      <c r="H135" s="83">
        <v>30.5</v>
      </c>
      <c r="I135" s="82">
        <v>9.4</v>
      </c>
      <c r="J135" s="82">
        <v>9.1</v>
      </c>
      <c r="K135" s="82">
        <v>51.9</v>
      </c>
      <c r="L135" s="83">
        <v>53.1</v>
      </c>
      <c r="M135" s="82">
        <v>17.399999999999999</v>
      </c>
      <c r="N135" s="82">
        <v>15.5</v>
      </c>
      <c r="O135" s="82">
        <v>90.7</v>
      </c>
      <c r="P135" s="83">
        <v>26.2</v>
      </c>
      <c r="Q135" s="82">
        <v>10.3</v>
      </c>
      <c r="R135" s="82">
        <v>4</v>
      </c>
      <c r="S135" s="82">
        <v>48.3</v>
      </c>
    </row>
    <row r="136" spans="1:19" ht="15" thickBot="1" x14ac:dyDescent="0.4">
      <c r="A136" s="88">
        <v>132</v>
      </c>
      <c r="B136" s="89" t="s">
        <v>337</v>
      </c>
      <c r="C136" s="82">
        <v>23</v>
      </c>
      <c r="D136" s="83">
        <v>26.6</v>
      </c>
      <c r="E136" s="82">
        <v>9.4</v>
      </c>
      <c r="F136" s="82" t="s">
        <v>503</v>
      </c>
      <c r="G136" s="82">
        <v>56.4</v>
      </c>
      <c r="H136" s="83">
        <v>157.5</v>
      </c>
      <c r="I136" s="82">
        <v>93.5</v>
      </c>
      <c r="J136" s="82" t="s">
        <v>504</v>
      </c>
      <c r="K136" s="82">
        <v>1345.4</v>
      </c>
      <c r="L136" s="83">
        <v>54.9</v>
      </c>
      <c r="M136" s="82">
        <v>38.299999999999997</v>
      </c>
      <c r="N136" s="82" t="s">
        <v>505</v>
      </c>
      <c r="O136" s="82">
        <v>176.7</v>
      </c>
      <c r="P136" s="83">
        <v>57.9</v>
      </c>
      <c r="Q136" s="82">
        <v>30.4</v>
      </c>
      <c r="R136" s="82" t="s">
        <v>506</v>
      </c>
      <c r="S136" s="82">
        <v>142.4</v>
      </c>
    </row>
    <row r="137" spans="1:19" ht="15" thickBot="1" x14ac:dyDescent="0.4">
      <c r="A137" s="88">
        <v>133</v>
      </c>
      <c r="B137" s="89" t="s">
        <v>338</v>
      </c>
      <c r="C137" s="82">
        <v>94</v>
      </c>
      <c r="D137" s="83">
        <v>101.2</v>
      </c>
      <c r="E137" s="82">
        <v>25.3</v>
      </c>
      <c r="F137" s="82">
        <v>48.3</v>
      </c>
      <c r="G137" s="82">
        <v>154.1</v>
      </c>
      <c r="H137" s="83">
        <v>51.2</v>
      </c>
      <c r="I137" s="82">
        <v>15.3</v>
      </c>
      <c r="J137" s="82">
        <v>18.8</v>
      </c>
      <c r="K137" s="82">
        <v>83.5</v>
      </c>
      <c r="L137" s="83">
        <v>79.099999999999994</v>
      </c>
      <c r="M137" s="82">
        <v>21.4</v>
      </c>
      <c r="N137" s="82">
        <v>34.1</v>
      </c>
      <c r="O137" s="82">
        <v>124</v>
      </c>
      <c r="P137" s="83">
        <v>52.4</v>
      </c>
      <c r="Q137" s="82">
        <v>23</v>
      </c>
      <c r="R137" s="82">
        <v>5</v>
      </c>
      <c r="S137" s="82">
        <v>99.7</v>
      </c>
    </row>
    <row r="138" spans="1:19" ht="15" thickBot="1" x14ac:dyDescent="0.4">
      <c r="A138" s="88">
        <v>134</v>
      </c>
      <c r="B138" s="89" t="s">
        <v>339</v>
      </c>
      <c r="C138" s="82">
        <v>148</v>
      </c>
      <c r="D138" s="83">
        <v>58.9</v>
      </c>
      <c r="E138" s="82">
        <v>11.8</v>
      </c>
      <c r="F138" s="82">
        <v>35.1</v>
      </c>
      <c r="G138" s="82">
        <v>82.7</v>
      </c>
      <c r="H138" s="83">
        <v>63.9</v>
      </c>
      <c r="I138" s="82">
        <v>15.5</v>
      </c>
      <c r="J138" s="82">
        <v>32.4</v>
      </c>
      <c r="K138" s="82">
        <v>95.3</v>
      </c>
      <c r="L138" s="83">
        <v>64.900000000000006</v>
      </c>
      <c r="M138" s="82">
        <v>20.5</v>
      </c>
      <c r="N138" s="82">
        <v>21.6</v>
      </c>
      <c r="O138" s="82">
        <v>108.2</v>
      </c>
      <c r="P138" s="83">
        <v>50.4</v>
      </c>
      <c r="Q138" s="82">
        <v>16.100000000000001</v>
      </c>
      <c r="R138" s="82">
        <v>17.100000000000001</v>
      </c>
      <c r="S138" s="82">
        <v>83.7</v>
      </c>
    </row>
    <row r="139" spans="1:19" ht="15" thickBot="1" x14ac:dyDescent="0.4">
      <c r="A139" s="88">
        <v>135</v>
      </c>
      <c r="B139" s="89" t="s">
        <v>340</v>
      </c>
      <c r="C139" s="82">
        <v>20</v>
      </c>
      <c r="D139" s="83">
        <v>114</v>
      </c>
      <c r="E139" s="82">
        <v>35.200000000000003</v>
      </c>
      <c r="F139" s="82">
        <v>30.8</v>
      </c>
      <c r="G139" s="82">
        <v>197.3</v>
      </c>
      <c r="H139" s="83">
        <v>25.3</v>
      </c>
      <c r="I139" s="82">
        <v>3.7</v>
      </c>
      <c r="J139" s="82">
        <v>16.899999999999999</v>
      </c>
      <c r="K139" s="82">
        <v>33.700000000000003</v>
      </c>
      <c r="L139" s="83">
        <v>42.4</v>
      </c>
      <c r="M139" s="82">
        <v>9.9</v>
      </c>
      <c r="N139" s="82" t="s">
        <v>507</v>
      </c>
      <c r="O139" s="82">
        <v>84.8</v>
      </c>
      <c r="P139" s="83">
        <v>42</v>
      </c>
      <c r="Q139" s="82">
        <v>4.5999999999999996</v>
      </c>
      <c r="R139" s="82">
        <v>32.1</v>
      </c>
      <c r="S139" s="82">
        <v>51.8</v>
      </c>
    </row>
    <row r="140" spans="1:19" ht="15" thickBot="1" x14ac:dyDescent="0.4">
      <c r="A140" s="88">
        <v>136</v>
      </c>
      <c r="B140" s="89" t="s">
        <v>341</v>
      </c>
      <c r="C140" s="82">
        <v>63</v>
      </c>
      <c r="D140" s="83">
        <v>24.2</v>
      </c>
      <c r="E140" s="82">
        <v>8.3000000000000007</v>
      </c>
      <c r="F140" s="82">
        <v>6.3</v>
      </c>
      <c r="G140" s="82">
        <v>42</v>
      </c>
      <c r="H140" s="83">
        <v>54.9</v>
      </c>
      <c r="I140" s="82">
        <v>5.0999999999999996</v>
      </c>
      <c r="J140" s="82">
        <v>44.3</v>
      </c>
      <c r="K140" s="82">
        <v>65.599999999999994</v>
      </c>
      <c r="L140" s="83">
        <v>55.1</v>
      </c>
      <c r="M140" s="82">
        <v>9.3000000000000007</v>
      </c>
      <c r="N140" s="82">
        <v>35.6</v>
      </c>
      <c r="O140" s="82">
        <v>74.7</v>
      </c>
      <c r="P140" s="83">
        <v>47</v>
      </c>
      <c r="Q140" s="82">
        <v>6.7</v>
      </c>
      <c r="R140" s="82">
        <v>33.299999999999997</v>
      </c>
      <c r="S140" s="82">
        <v>60.7</v>
      </c>
    </row>
    <row r="141" spans="1:19" ht="15" thickBot="1" x14ac:dyDescent="0.4">
      <c r="A141" s="88">
        <v>137</v>
      </c>
      <c r="B141" s="89" t="s">
        <v>199</v>
      </c>
      <c r="C141" s="82">
        <v>415</v>
      </c>
      <c r="D141" s="83">
        <v>64.599999999999994</v>
      </c>
      <c r="E141" s="82">
        <v>4.0999999999999996</v>
      </c>
      <c r="F141" s="82">
        <v>56.6</v>
      </c>
      <c r="G141" s="82">
        <v>72.7</v>
      </c>
      <c r="H141" s="83">
        <v>69</v>
      </c>
      <c r="I141" s="82">
        <v>3.9</v>
      </c>
      <c r="J141" s="82">
        <v>61.3</v>
      </c>
      <c r="K141" s="82">
        <v>76.7</v>
      </c>
      <c r="L141" s="83">
        <v>86</v>
      </c>
      <c r="M141" s="82">
        <v>4.9000000000000004</v>
      </c>
      <c r="N141" s="82">
        <v>76.400000000000006</v>
      </c>
      <c r="O141" s="82">
        <v>95.7</v>
      </c>
      <c r="P141" s="83">
        <v>77.3</v>
      </c>
      <c r="Q141" s="82">
        <v>5.8</v>
      </c>
      <c r="R141" s="82">
        <v>65.900000000000006</v>
      </c>
      <c r="S141" s="82">
        <v>88.8</v>
      </c>
    </row>
    <row r="142" spans="1:19" ht="15" thickBot="1" x14ac:dyDescent="0.4">
      <c r="A142" s="88">
        <v>138</v>
      </c>
      <c r="B142" s="89" t="s">
        <v>342</v>
      </c>
      <c r="C142" s="82">
        <v>104</v>
      </c>
      <c r="D142" s="83">
        <v>15.2</v>
      </c>
      <c r="E142" s="82">
        <v>7.4</v>
      </c>
      <c r="F142" s="82">
        <v>0.1</v>
      </c>
      <c r="G142" s="82">
        <v>30.3</v>
      </c>
      <c r="H142" s="83">
        <v>12.9</v>
      </c>
      <c r="I142" s="82">
        <v>10</v>
      </c>
      <c r="J142" s="82" t="s">
        <v>438</v>
      </c>
      <c r="K142" s="82">
        <v>33.1</v>
      </c>
      <c r="L142" s="83">
        <v>11.9</v>
      </c>
      <c r="M142" s="82">
        <v>3.8</v>
      </c>
      <c r="N142" s="82">
        <v>3.9</v>
      </c>
      <c r="O142" s="82">
        <v>19.899999999999999</v>
      </c>
      <c r="P142" s="83">
        <v>13.2</v>
      </c>
      <c r="Q142" s="82">
        <v>6.7</v>
      </c>
      <c r="R142" s="82" t="s">
        <v>508</v>
      </c>
      <c r="S142" s="82">
        <v>27.8</v>
      </c>
    </row>
    <row r="143" spans="1:19" ht="16" customHeight="1" thickBot="1" x14ac:dyDescent="0.4">
      <c r="A143" s="88">
        <v>139</v>
      </c>
      <c r="B143" s="89" t="s">
        <v>343</v>
      </c>
      <c r="C143" s="82">
        <v>26</v>
      </c>
      <c r="D143" s="83">
        <v>4.5</v>
      </c>
      <c r="E143" s="82">
        <v>2.2000000000000002</v>
      </c>
      <c r="F143" s="82" t="s">
        <v>509</v>
      </c>
      <c r="G143" s="82">
        <v>10.5</v>
      </c>
      <c r="H143" s="83">
        <v>31</v>
      </c>
      <c r="I143" s="82">
        <v>27.1</v>
      </c>
      <c r="J143" s="82" t="s">
        <v>510</v>
      </c>
      <c r="K143" s="82">
        <v>100.7</v>
      </c>
      <c r="L143" s="83">
        <v>2.1</v>
      </c>
      <c r="M143" s="82">
        <v>2.4</v>
      </c>
      <c r="N143" s="82" t="s">
        <v>511</v>
      </c>
      <c r="O143" s="82">
        <v>7.5</v>
      </c>
      <c r="P143" s="83">
        <v>1.8</v>
      </c>
      <c r="Q143" s="82">
        <v>0.3</v>
      </c>
      <c r="R143" s="82">
        <v>0.7</v>
      </c>
      <c r="S143" s="82">
        <v>3</v>
      </c>
    </row>
    <row r="144" spans="1:19" ht="15" thickBot="1" x14ac:dyDescent="0.4">
      <c r="A144" s="88">
        <v>140</v>
      </c>
      <c r="B144" s="89" t="s">
        <v>344</v>
      </c>
      <c r="C144" s="82">
        <v>7</v>
      </c>
      <c r="D144" s="83">
        <v>1</v>
      </c>
      <c r="E144" s="82">
        <v>0</v>
      </c>
      <c r="F144" s="82">
        <v>0</v>
      </c>
      <c r="G144" s="82">
        <v>0</v>
      </c>
      <c r="H144" s="83">
        <v>2</v>
      </c>
      <c r="I144" s="82">
        <v>0</v>
      </c>
      <c r="J144" s="82">
        <v>0</v>
      </c>
      <c r="K144" s="82">
        <v>0</v>
      </c>
      <c r="L144" s="83">
        <v>1</v>
      </c>
      <c r="M144" s="82">
        <v>0</v>
      </c>
      <c r="N144" s="82">
        <v>0</v>
      </c>
      <c r="O144" s="82">
        <v>0</v>
      </c>
      <c r="P144" s="83">
        <v>1.9</v>
      </c>
      <c r="Q144" s="82">
        <v>0.7</v>
      </c>
      <c r="R144" s="82" t="s">
        <v>512</v>
      </c>
      <c r="S144" s="82">
        <v>5.0999999999999996</v>
      </c>
    </row>
    <row r="145" spans="1:19" ht="15" thickBot="1" x14ac:dyDescent="0.4">
      <c r="A145" s="88">
        <v>141</v>
      </c>
      <c r="B145" s="89" t="s">
        <v>345</v>
      </c>
      <c r="C145" s="82">
        <v>8</v>
      </c>
      <c r="D145" s="83">
        <v>4</v>
      </c>
      <c r="E145" s="82">
        <v>0</v>
      </c>
      <c r="F145" s="82">
        <v>0</v>
      </c>
      <c r="G145" s="82">
        <v>0</v>
      </c>
      <c r="H145" s="83">
        <v>1</v>
      </c>
      <c r="I145" s="82">
        <v>0</v>
      </c>
      <c r="J145" s="82">
        <v>0</v>
      </c>
      <c r="K145" s="82">
        <v>0</v>
      </c>
      <c r="L145" s="83">
        <v>4</v>
      </c>
      <c r="M145" s="82">
        <v>1.9</v>
      </c>
      <c r="N145" s="82" t="s">
        <v>513</v>
      </c>
      <c r="O145" s="82">
        <v>8.4</v>
      </c>
      <c r="P145" s="83">
        <v>22.7</v>
      </c>
      <c r="Q145" s="82">
        <v>18.100000000000001</v>
      </c>
      <c r="R145" s="82" t="s">
        <v>514</v>
      </c>
      <c r="S145" s="82">
        <v>100.6</v>
      </c>
    </row>
    <row r="146" spans="1:19" ht="15" thickBot="1" x14ac:dyDescent="0.4">
      <c r="A146" s="88">
        <v>142</v>
      </c>
      <c r="B146" s="89" t="s">
        <v>346</v>
      </c>
      <c r="C146" s="82">
        <v>16</v>
      </c>
      <c r="D146" s="83">
        <v>77.2</v>
      </c>
      <c r="E146" s="82">
        <v>103.4</v>
      </c>
      <c r="F146" s="82" t="s">
        <v>515</v>
      </c>
      <c r="G146" s="82">
        <v>1391.3</v>
      </c>
      <c r="H146" s="83">
        <v>43.1</v>
      </c>
      <c r="I146" s="82">
        <v>13.1</v>
      </c>
      <c r="J146" s="82" t="s">
        <v>516</v>
      </c>
      <c r="K146" s="82">
        <v>99.7</v>
      </c>
      <c r="L146" s="83">
        <v>32.9</v>
      </c>
      <c r="M146" s="82">
        <v>13.2</v>
      </c>
      <c r="N146" s="82" t="s">
        <v>517</v>
      </c>
      <c r="O146" s="82">
        <v>89.6</v>
      </c>
      <c r="P146" s="83">
        <v>19.8</v>
      </c>
      <c r="Q146" s="82">
        <v>14.5</v>
      </c>
      <c r="R146" s="82" t="s">
        <v>518</v>
      </c>
      <c r="S146" s="82">
        <v>82.1</v>
      </c>
    </row>
    <row r="147" spans="1:19" ht="15" thickBot="1" x14ac:dyDescent="0.4">
      <c r="A147" s="88">
        <v>143</v>
      </c>
      <c r="B147" s="89" t="s">
        <v>347</v>
      </c>
      <c r="C147" s="82">
        <v>10</v>
      </c>
      <c r="D147" s="83">
        <v>0</v>
      </c>
      <c r="E147" s="82">
        <v>0</v>
      </c>
      <c r="F147" s="82">
        <v>0</v>
      </c>
      <c r="G147" s="82">
        <v>0</v>
      </c>
      <c r="H147" s="83">
        <v>52</v>
      </c>
      <c r="I147" s="82">
        <v>0</v>
      </c>
      <c r="J147" s="82">
        <v>0</v>
      </c>
      <c r="K147" s="82">
        <v>0</v>
      </c>
      <c r="L147" s="83">
        <v>0</v>
      </c>
      <c r="M147" s="82">
        <v>0</v>
      </c>
      <c r="N147" s="82">
        <v>0</v>
      </c>
      <c r="O147" s="82">
        <v>0</v>
      </c>
      <c r="P147" s="83">
        <v>84.2</v>
      </c>
      <c r="Q147" s="82">
        <v>37.4</v>
      </c>
      <c r="R147" s="82" t="s">
        <v>519</v>
      </c>
      <c r="S147" s="82">
        <v>203.3</v>
      </c>
    </row>
    <row r="148" spans="1:19" ht="23.5" thickBot="1" x14ac:dyDescent="0.4">
      <c r="A148" s="88">
        <v>144</v>
      </c>
      <c r="B148" s="89" t="s">
        <v>348</v>
      </c>
      <c r="C148" s="82">
        <v>2</v>
      </c>
      <c r="D148" s="83">
        <v>0</v>
      </c>
      <c r="E148" s="82">
        <v>0</v>
      </c>
      <c r="F148" s="82">
        <v>0</v>
      </c>
      <c r="G148" s="82">
        <v>0</v>
      </c>
      <c r="H148" s="83">
        <v>26</v>
      </c>
      <c r="I148" s="82">
        <v>0</v>
      </c>
      <c r="J148" s="82">
        <v>0</v>
      </c>
      <c r="K148" s="82">
        <v>0</v>
      </c>
      <c r="L148" s="83">
        <v>0</v>
      </c>
      <c r="M148" s="82">
        <v>0</v>
      </c>
      <c r="N148" s="82">
        <v>0</v>
      </c>
      <c r="O148" s="82">
        <v>0</v>
      </c>
      <c r="P148" s="83">
        <v>52</v>
      </c>
      <c r="Q148" s="82">
        <v>0</v>
      </c>
      <c r="R148" s="82">
        <v>52</v>
      </c>
      <c r="S148" s="82">
        <v>52</v>
      </c>
    </row>
    <row r="149" spans="1:19" ht="15" thickBot="1" x14ac:dyDescent="0.4">
      <c r="A149" s="88">
        <v>145</v>
      </c>
      <c r="B149" s="89" t="s">
        <v>349</v>
      </c>
      <c r="C149" s="82">
        <v>5</v>
      </c>
      <c r="D149" s="83">
        <v>52</v>
      </c>
      <c r="E149" s="82">
        <v>0</v>
      </c>
      <c r="F149" s="82">
        <v>0</v>
      </c>
      <c r="G149" s="82">
        <v>0</v>
      </c>
      <c r="H149" s="83">
        <v>2</v>
      </c>
      <c r="I149" s="82">
        <v>0</v>
      </c>
      <c r="J149" s="82">
        <v>0</v>
      </c>
      <c r="K149" s="82">
        <v>0</v>
      </c>
      <c r="L149" s="83">
        <v>0</v>
      </c>
      <c r="M149" s="82">
        <v>0</v>
      </c>
      <c r="N149" s="82">
        <v>0</v>
      </c>
      <c r="O149" s="82">
        <v>0</v>
      </c>
      <c r="P149" s="83">
        <v>122.3</v>
      </c>
      <c r="Q149" s="82">
        <v>27.7</v>
      </c>
      <c r="R149" s="82">
        <v>34.1</v>
      </c>
      <c r="S149" s="82">
        <v>210.5</v>
      </c>
    </row>
    <row r="150" spans="1:19" ht="15" thickBot="1" x14ac:dyDescent="0.4">
      <c r="A150" s="88">
        <v>146</v>
      </c>
      <c r="B150" s="89" t="s">
        <v>350</v>
      </c>
      <c r="C150" s="82">
        <v>3</v>
      </c>
      <c r="D150" s="83">
        <v>258.7</v>
      </c>
      <c r="E150" s="82">
        <v>102.6</v>
      </c>
      <c r="F150" s="82" t="s">
        <v>520</v>
      </c>
      <c r="G150" s="82">
        <v>1562.4</v>
      </c>
      <c r="H150" s="83">
        <v>0</v>
      </c>
      <c r="I150" s="82">
        <v>0</v>
      </c>
      <c r="J150" s="82">
        <v>0</v>
      </c>
      <c r="K150" s="82">
        <v>0</v>
      </c>
      <c r="L150" s="83">
        <v>52</v>
      </c>
      <c r="M150" s="82">
        <v>0</v>
      </c>
      <c r="N150" s="82">
        <v>0</v>
      </c>
      <c r="O150" s="82">
        <v>0</v>
      </c>
      <c r="P150" s="83">
        <v>0</v>
      </c>
      <c r="Q150" s="82">
        <v>0</v>
      </c>
      <c r="R150" s="82">
        <v>0</v>
      </c>
      <c r="S150" s="82">
        <v>0</v>
      </c>
    </row>
    <row r="151" spans="1:19" ht="15" thickBot="1" x14ac:dyDescent="0.4">
      <c r="A151" s="88">
        <v>147</v>
      </c>
      <c r="B151" s="89" t="s">
        <v>351</v>
      </c>
      <c r="C151" s="82">
        <v>1</v>
      </c>
      <c r="D151" s="83">
        <v>21</v>
      </c>
      <c r="E151" s="82">
        <v>0</v>
      </c>
      <c r="F151" s="82">
        <v>0</v>
      </c>
      <c r="G151" s="82">
        <v>0</v>
      </c>
      <c r="H151" s="83">
        <v>0</v>
      </c>
      <c r="I151" s="82">
        <v>0</v>
      </c>
      <c r="J151" s="82">
        <v>0</v>
      </c>
      <c r="K151" s="82">
        <v>0</v>
      </c>
      <c r="L151" s="83">
        <v>0</v>
      </c>
      <c r="M151" s="82">
        <v>0</v>
      </c>
      <c r="N151" s="82">
        <v>0</v>
      </c>
      <c r="O151" s="82">
        <v>0</v>
      </c>
      <c r="P151" s="83">
        <v>0</v>
      </c>
      <c r="Q151" s="82">
        <v>0</v>
      </c>
      <c r="R151" s="82">
        <v>0</v>
      </c>
      <c r="S151" s="82">
        <v>0</v>
      </c>
    </row>
    <row r="152" spans="1:19" ht="15" thickBot="1" x14ac:dyDescent="0.4">
      <c r="A152" s="88">
        <v>148</v>
      </c>
      <c r="B152" s="89" t="s">
        <v>352</v>
      </c>
      <c r="C152" s="82">
        <v>5</v>
      </c>
      <c r="D152" s="83">
        <v>3</v>
      </c>
      <c r="E152" s="82">
        <v>0</v>
      </c>
      <c r="F152" s="82">
        <v>3</v>
      </c>
      <c r="G152" s="82">
        <v>3</v>
      </c>
      <c r="H152" s="83">
        <v>1</v>
      </c>
      <c r="I152" s="82">
        <v>0</v>
      </c>
      <c r="J152" s="82">
        <v>0</v>
      </c>
      <c r="K152" s="82">
        <v>0</v>
      </c>
      <c r="L152" s="83">
        <v>0</v>
      </c>
      <c r="M152" s="82">
        <v>0</v>
      </c>
      <c r="N152" s="82">
        <v>0</v>
      </c>
      <c r="O152" s="82">
        <v>0</v>
      </c>
      <c r="P152" s="83">
        <v>108</v>
      </c>
      <c r="Q152" s="82">
        <v>0</v>
      </c>
      <c r="R152" s="82">
        <v>0</v>
      </c>
      <c r="S152" s="82">
        <v>0</v>
      </c>
    </row>
    <row r="153" spans="1:19" ht="15" thickBot="1" x14ac:dyDescent="0.4">
      <c r="A153" s="88">
        <v>149</v>
      </c>
      <c r="B153" s="89" t="s">
        <v>353</v>
      </c>
      <c r="C153" s="82">
        <v>44</v>
      </c>
      <c r="D153" s="83">
        <v>56.1</v>
      </c>
      <c r="E153" s="82">
        <v>37.4</v>
      </c>
      <c r="F153" s="82" t="s">
        <v>521</v>
      </c>
      <c r="G153" s="82">
        <v>140.6</v>
      </c>
      <c r="H153" s="83">
        <v>18.399999999999999</v>
      </c>
      <c r="I153" s="82">
        <v>9</v>
      </c>
      <c r="J153" s="82" t="s">
        <v>522</v>
      </c>
      <c r="K153" s="82">
        <v>41.6</v>
      </c>
      <c r="L153" s="83">
        <v>94.3</v>
      </c>
      <c r="M153" s="82">
        <v>52.8</v>
      </c>
      <c r="N153" s="82" t="s">
        <v>523</v>
      </c>
      <c r="O153" s="82">
        <v>216</v>
      </c>
      <c r="P153" s="83">
        <v>11.2</v>
      </c>
      <c r="Q153" s="82">
        <v>2.6</v>
      </c>
      <c r="R153" s="82">
        <v>5.6</v>
      </c>
      <c r="S153" s="82">
        <v>16.8</v>
      </c>
    </row>
    <row r="154" spans="1:19" ht="15" thickBot="1" x14ac:dyDescent="0.4">
      <c r="A154" s="88">
        <v>150</v>
      </c>
      <c r="B154" s="89" t="s">
        <v>354</v>
      </c>
      <c r="C154" s="82">
        <v>73</v>
      </c>
      <c r="D154" s="83">
        <v>14.6</v>
      </c>
      <c r="E154" s="82">
        <v>6.7</v>
      </c>
      <c r="F154" s="82">
        <v>0.5</v>
      </c>
      <c r="G154" s="82">
        <v>28.6</v>
      </c>
      <c r="H154" s="83">
        <v>7.6</v>
      </c>
      <c r="I154" s="82">
        <v>2.6</v>
      </c>
      <c r="J154" s="82">
        <v>2.2000000000000002</v>
      </c>
      <c r="K154" s="82">
        <v>12.9</v>
      </c>
      <c r="L154" s="83">
        <v>11.6</v>
      </c>
      <c r="M154" s="82">
        <v>4.5</v>
      </c>
      <c r="N154" s="82">
        <v>1.6</v>
      </c>
      <c r="O154" s="82">
        <v>21.5</v>
      </c>
      <c r="P154" s="83">
        <v>12.9</v>
      </c>
      <c r="Q154" s="82">
        <v>6.8</v>
      </c>
      <c r="R154" s="82" t="s">
        <v>524</v>
      </c>
      <c r="S154" s="82">
        <v>27.6</v>
      </c>
    </row>
    <row r="155" spans="1:19" ht="15" thickBot="1" x14ac:dyDescent="0.4">
      <c r="A155" s="88">
        <v>151</v>
      </c>
      <c r="B155" s="89" t="s">
        <v>355</v>
      </c>
      <c r="C155" s="82">
        <v>128</v>
      </c>
      <c r="D155" s="83">
        <v>14.3</v>
      </c>
      <c r="E155" s="82">
        <v>2.6</v>
      </c>
      <c r="F155" s="82">
        <v>9.1</v>
      </c>
      <c r="G155" s="82">
        <v>19.399999999999999</v>
      </c>
      <c r="H155" s="83">
        <v>15.4</v>
      </c>
      <c r="I155" s="82">
        <v>4.9000000000000004</v>
      </c>
      <c r="J155" s="82">
        <v>5.5</v>
      </c>
      <c r="K155" s="82">
        <v>25.4</v>
      </c>
      <c r="L155" s="83">
        <v>17.3</v>
      </c>
      <c r="M155" s="82">
        <v>5.4</v>
      </c>
      <c r="N155" s="82">
        <v>6.2</v>
      </c>
      <c r="O155" s="82">
        <v>28.4</v>
      </c>
      <c r="P155" s="83">
        <v>23.6</v>
      </c>
      <c r="Q155" s="82">
        <v>12.3</v>
      </c>
      <c r="R155" s="82" t="s">
        <v>525</v>
      </c>
      <c r="S155" s="82">
        <v>51</v>
      </c>
    </row>
    <row r="156" spans="1:19" ht="15" thickBot="1" x14ac:dyDescent="0.4">
      <c r="A156" s="88">
        <v>152</v>
      </c>
      <c r="B156" s="89" t="s">
        <v>356</v>
      </c>
      <c r="C156" s="82">
        <v>173</v>
      </c>
      <c r="D156" s="83">
        <v>41.4</v>
      </c>
      <c r="E156" s="82">
        <v>6.2</v>
      </c>
      <c r="F156" s="82">
        <v>29.1</v>
      </c>
      <c r="G156" s="82">
        <v>53.7</v>
      </c>
      <c r="H156" s="83">
        <v>46.3</v>
      </c>
      <c r="I156" s="82">
        <v>7.1</v>
      </c>
      <c r="J156" s="82">
        <v>32.200000000000003</v>
      </c>
      <c r="K156" s="82">
        <v>60.5</v>
      </c>
      <c r="L156" s="83">
        <v>36</v>
      </c>
      <c r="M156" s="82">
        <v>19.3</v>
      </c>
      <c r="N156" s="82" t="s">
        <v>526</v>
      </c>
      <c r="O156" s="82">
        <v>77.099999999999994</v>
      </c>
      <c r="P156" s="83">
        <v>19.3</v>
      </c>
      <c r="Q156" s="82">
        <v>6.4</v>
      </c>
      <c r="R156" s="82">
        <v>5.6</v>
      </c>
      <c r="S156" s="82">
        <v>33</v>
      </c>
    </row>
    <row r="157" spans="1:19" ht="15" thickBot="1" x14ac:dyDescent="0.4">
      <c r="A157" s="88">
        <v>153</v>
      </c>
      <c r="B157" s="89" t="s">
        <v>357</v>
      </c>
      <c r="C157" s="82">
        <v>29</v>
      </c>
      <c r="D157" s="83" t="s">
        <v>497</v>
      </c>
      <c r="E157" s="82" t="s">
        <v>497</v>
      </c>
      <c r="F157" s="82" t="s">
        <v>497</v>
      </c>
      <c r="G157" s="82" t="s">
        <v>497</v>
      </c>
      <c r="H157" s="83">
        <v>12</v>
      </c>
      <c r="I157" s="82">
        <v>0</v>
      </c>
      <c r="J157" s="82">
        <v>12</v>
      </c>
      <c r="K157" s="82">
        <v>12</v>
      </c>
      <c r="L157" s="83">
        <v>74.8</v>
      </c>
      <c r="M157" s="82">
        <v>15.9</v>
      </c>
      <c r="N157" s="82">
        <v>39.299999999999997</v>
      </c>
      <c r="O157" s="82">
        <v>110.3</v>
      </c>
      <c r="P157" s="83">
        <v>153.69999999999999</v>
      </c>
      <c r="Q157" s="82">
        <v>41</v>
      </c>
      <c r="R157" s="82">
        <v>65.8</v>
      </c>
      <c r="S157" s="82">
        <v>241.5</v>
      </c>
    </row>
    <row r="158" spans="1:19" ht="15" thickBot="1" x14ac:dyDescent="0.4">
      <c r="A158" s="88">
        <v>154</v>
      </c>
      <c r="B158" s="89" t="s">
        <v>201</v>
      </c>
      <c r="C158" s="82">
        <v>397</v>
      </c>
      <c r="D158" s="83">
        <v>106</v>
      </c>
      <c r="E158" s="82">
        <v>8.1999999999999993</v>
      </c>
      <c r="F158" s="82">
        <v>89.8</v>
      </c>
      <c r="G158" s="82">
        <v>122.2</v>
      </c>
      <c r="H158" s="83">
        <v>98.9</v>
      </c>
      <c r="I158" s="82">
        <v>5.5</v>
      </c>
      <c r="J158" s="82">
        <v>88.1</v>
      </c>
      <c r="K158" s="82">
        <v>109.8</v>
      </c>
      <c r="L158" s="83">
        <v>109.1</v>
      </c>
      <c r="M158" s="82">
        <v>5.4</v>
      </c>
      <c r="N158" s="82">
        <v>98.3</v>
      </c>
      <c r="O158" s="82">
        <v>119.9</v>
      </c>
      <c r="P158" s="83">
        <v>111.2</v>
      </c>
      <c r="Q158" s="82">
        <v>8.1</v>
      </c>
      <c r="R158" s="82">
        <v>95.1</v>
      </c>
      <c r="S158" s="82">
        <v>127.3</v>
      </c>
    </row>
    <row r="159" spans="1:19" ht="15" thickBot="1" x14ac:dyDescent="0.4">
      <c r="A159" s="88">
        <v>155</v>
      </c>
      <c r="B159" s="89" t="s">
        <v>358</v>
      </c>
      <c r="C159" s="82">
        <v>162</v>
      </c>
      <c r="D159" s="83">
        <v>83</v>
      </c>
      <c r="E159" s="82">
        <v>5.9</v>
      </c>
      <c r="F159" s="82">
        <v>71.099999999999994</v>
      </c>
      <c r="G159" s="82">
        <v>95</v>
      </c>
      <c r="H159" s="83">
        <v>76.2</v>
      </c>
      <c r="I159" s="82">
        <v>8.4</v>
      </c>
      <c r="J159" s="82">
        <v>59.1</v>
      </c>
      <c r="K159" s="82">
        <v>93.3</v>
      </c>
      <c r="L159" s="83">
        <v>97.2</v>
      </c>
      <c r="M159" s="82">
        <v>12.8</v>
      </c>
      <c r="N159" s="82">
        <v>71.2</v>
      </c>
      <c r="O159" s="82">
        <v>123.1</v>
      </c>
      <c r="P159" s="83">
        <v>83</v>
      </c>
      <c r="Q159" s="82">
        <v>9.8000000000000007</v>
      </c>
      <c r="R159" s="82">
        <v>63.4</v>
      </c>
      <c r="S159" s="82">
        <v>102.6</v>
      </c>
    </row>
    <row r="160" spans="1:19" ht="15" thickBot="1" x14ac:dyDescent="0.4">
      <c r="A160" s="88">
        <v>156</v>
      </c>
      <c r="B160" s="89" t="s">
        <v>359</v>
      </c>
      <c r="C160" s="82">
        <v>206</v>
      </c>
      <c r="D160" s="83">
        <v>62.1</v>
      </c>
      <c r="E160" s="82">
        <v>16.7</v>
      </c>
      <c r="F160" s="82">
        <v>28.3</v>
      </c>
      <c r="G160" s="82">
        <v>95.9</v>
      </c>
      <c r="H160" s="83">
        <v>110.1</v>
      </c>
      <c r="I160" s="82">
        <v>18.2</v>
      </c>
      <c r="J160" s="82">
        <v>73.099999999999994</v>
      </c>
      <c r="K160" s="82">
        <v>147</v>
      </c>
      <c r="L160" s="83">
        <v>78.599999999999994</v>
      </c>
      <c r="M160" s="82">
        <v>7</v>
      </c>
      <c r="N160" s="82">
        <v>64.5</v>
      </c>
      <c r="O160" s="82">
        <v>92.7</v>
      </c>
      <c r="P160" s="83">
        <v>74.5</v>
      </c>
      <c r="Q160" s="82">
        <v>13.4</v>
      </c>
      <c r="R160" s="82">
        <v>47.6</v>
      </c>
      <c r="S160" s="82">
        <v>101.5</v>
      </c>
    </row>
    <row r="161" spans="1:19" ht="15" thickBot="1" x14ac:dyDescent="0.4">
      <c r="A161" s="88">
        <v>157</v>
      </c>
      <c r="B161" s="89" t="s">
        <v>197</v>
      </c>
      <c r="C161" s="82">
        <v>489</v>
      </c>
      <c r="D161" s="83">
        <v>200.1</v>
      </c>
      <c r="E161" s="82">
        <v>16.399999999999999</v>
      </c>
      <c r="F161" s="82">
        <v>167.5</v>
      </c>
      <c r="G161" s="82">
        <v>232.7</v>
      </c>
      <c r="H161" s="83">
        <v>141.69999999999999</v>
      </c>
      <c r="I161" s="82">
        <v>10.4</v>
      </c>
      <c r="J161" s="82">
        <v>121.1</v>
      </c>
      <c r="K161" s="82">
        <v>162.30000000000001</v>
      </c>
      <c r="L161" s="83">
        <v>108.7</v>
      </c>
      <c r="M161" s="82">
        <v>8.6</v>
      </c>
      <c r="N161" s="82">
        <v>91.7</v>
      </c>
      <c r="O161" s="82">
        <v>125.8</v>
      </c>
      <c r="P161" s="83">
        <v>99.6</v>
      </c>
      <c r="Q161" s="82">
        <v>7.7</v>
      </c>
      <c r="R161" s="82">
        <v>84.4</v>
      </c>
      <c r="S161" s="82">
        <v>114.8</v>
      </c>
    </row>
    <row r="162" spans="1:19" ht="15" thickBot="1" x14ac:dyDescent="0.4">
      <c r="A162" s="88">
        <v>158</v>
      </c>
      <c r="B162" s="89" t="s">
        <v>360</v>
      </c>
      <c r="C162" s="82">
        <v>221</v>
      </c>
      <c r="D162" s="83">
        <v>82.1</v>
      </c>
      <c r="E162" s="82">
        <v>14.7</v>
      </c>
      <c r="F162" s="82">
        <v>52.7</v>
      </c>
      <c r="G162" s="82">
        <v>111.5</v>
      </c>
      <c r="H162" s="83">
        <v>36.5</v>
      </c>
      <c r="I162" s="82">
        <v>10.7</v>
      </c>
      <c r="J162" s="82">
        <v>14.9</v>
      </c>
      <c r="K162" s="82">
        <v>58.1</v>
      </c>
      <c r="L162" s="83">
        <v>17</v>
      </c>
      <c r="M162" s="82">
        <v>5</v>
      </c>
      <c r="N162" s="82">
        <v>6.7</v>
      </c>
      <c r="O162" s="82">
        <v>27.2</v>
      </c>
      <c r="P162" s="83">
        <v>27.1</v>
      </c>
      <c r="Q162" s="82">
        <v>6.5</v>
      </c>
      <c r="R162" s="82">
        <v>14</v>
      </c>
      <c r="S162" s="82">
        <v>40.200000000000003</v>
      </c>
    </row>
    <row r="163" spans="1:19" ht="15" thickBot="1" x14ac:dyDescent="0.4">
      <c r="A163" s="88">
        <v>159</v>
      </c>
      <c r="B163" s="89" t="s">
        <v>361</v>
      </c>
      <c r="C163" s="82">
        <v>32</v>
      </c>
      <c r="D163" s="83">
        <v>67.2</v>
      </c>
      <c r="E163" s="82">
        <v>47.9</v>
      </c>
      <c r="F163" s="82" t="s">
        <v>527</v>
      </c>
      <c r="G163" s="82">
        <v>200.2</v>
      </c>
      <c r="H163" s="83">
        <v>229.7</v>
      </c>
      <c r="I163" s="82">
        <v>104.2</v>
      </c>
      <c r="J163" s="82" t="s">
        <v>528</v>
      </c>
      <c r="K163" s="82">
        <v>678.1</v>
      </c>
      <c r="L163" s="83">
        <v>102.9</v>
      </c>
      <c r="M163" s="82">
        <v>27.5</v>
      </c>
      <c r="N163" s="82">
        <v>35.5</v>
      </c>
      <c r="O163" s="82">
        <v>170.2</v>
      </c>
      <c r="P163" s="83">
        <v>61.6</v>
      </c>
      <c r="Q163" s="82">
        <v>44.1</v>
      </c>
      <c r="R163" s="82" t="s">
        <v>529</v>
      </c>
      <c r="S163" s="82">
        <v>166</v>
      </c>
    </row>
    <row r="164" spans="1:19" ht="15" thickBot="1" x14ac:dyDescent="0.4">
      <c r="A164" s="88">
        <v>160</v>
      </c>
      <c r="B164" s="89" t="s">
        <v>362</v>
      </c>
      <c r="C164" s="82">
        <v>19</v>
      </c>
      <c r="D164" s="83">
        <v>104</v>
      </c>
      <c r="E164" s="82">
        <v>0</v>
      </c>
      <c r="F164" s="82">
        <v>0</v>
      </c>
      <c r="G164" s="82">
        <v>0</v>
      </c>
      <c r="H164" s="83">
        <v>26</v>
      </c>
      <c r="I164" s="82">
        <v>0</v>
      </c>
      <c r="J164" s="82">
        <v>0</v>
      </c>
      <c r="K164" s="82">
        <v>0</v>
      </c>
      <c r="L164" s="83">
        <v>93.3</v>
      </c>
      <c r="M164" s="82">
        <v>44.7</v>
      </c>
      <c r="N164" s="82" t="s">
        <v>439</v>
      </c>
      <c r="O164" s="82">
        <v>217.4</v>
      </c>
      <c r="P164" s="83">
        <v>53.7</v>
      </c>
      <c r="Q164" s="82">
        <v>20.100000000000001</v>
      </c>
      <c r="R164" s="82">
        <v>8.9</v>
      </c>
      <c r="S164" s="82">
        <v>98.5</v>
      </c>
    </row>
    <row r="165" spans="1:19" ht="15" thickBot="1" x14ac:dyDescent="0.4">
      <c r="A165" s="88">
        <v>161</v>
      </c>
      <c r="B165" s="89" t="s">
        <v>363</v>
      </c>
      <c r="C165" s="82">
        <v>22</v>
      </c>
      <c r="D165" s="83">
        <v>218.2</v>
      </c>
      <c r="E165" s="82">
        <v>96.8</v>
      </c>
      <c r="F165" s="82" t="s">
        <v>530</v>
      </c>
      <c r="G165" s="82">
        <v>1448.1</v>
      </c>
      <c r="H165" s="83">
        <v>104</v>
      </c>
      <c r="I165" s="82">
        <v>0</v>
      </c>
      <c r="J165" s="82">
        <v>104</v>
      </c>
      <c r="K165" s="82">
        <v>104</v>
      </c>
      <c r="L165" s="83">
        <v>194.1</v>
      </c>
      <c r="M165" s="82">
        <v>78.8</v>
      </c>
      <c r="N165" s="82" t="s">
        <v>531</v>
      </c>
      <c r="O165" s="82">
        <v>444.8</v>
      </c>
      <c r="P165" s="83">
        <v>172.6</v>
      </c>
      <c r="Q165" s="82">
        <v>42.2</v>
      </c>
      <c r="R165" s="82">
        <v>75.099999999999994</v>
      </c>
      <c r="S165" s="82">
        <v>270</v>
      </c>
    </row>
    <row r="166" spans="1:19" ht="15" thickBot="1" x14ac:dyDescent="0.4">
      <c r="A166" s="88">
        <v>162</v>
      </c>
      <c r="B166" s="89" t="s">
        <v>364</v>
      </c>
      <c r="C166" s="82">
        <v>46</v>
      </c>
      <c r="D166" s="83">
        <v>15.9</v>
      </c>
      <c r="E166" s="82">
        <v>9</v>
      </c>
      <c r="F166" s="82" t="s">
        <v>532</v>
      </c>
      <c r="G166" s="82">
        <v>39</v>
      </c>
      <c r="H166" s="83">
        <v>10.6</v>
      </c>
      <c r="I166" s="82">
        <v>0.8</v>
      </c>
      <c r="J166" s="82">
        <v>8.8000000000000007</v>
      </c>
      <c r="K166" s="82">
        <v>12.4</v>
      </c>
      <c r="L166" s="83">
        <v>35.700000000000003</v>
      </c>
      <c r="M166" s="82">
        <v>12.4</v>
      </c>
      <c r="N166" s="82">
        <v>8.5</v>
      </c>
      <c r="O166" s="82">
        <v>62.9</v>
      </c>
      <c r="P166" s="83">
        <v>11.6</v>
      </c>
      <c r="Q166" s="82">
        <v>7.2</v>
      </c>
      <c r="R166" s="82" t="s">
        <v>533</v>
      </c>
      <c r="S166" s="82">
        <v>27.7</v>
      </c>
    </row>
    <row r="167" spans="1:19" ht="15" thickBot="1" x14ac:dyDescent="0.4">
      <c r="A167" s="88">
        <v>163</v>
      </c>
      <c r="B167" s="89" t="s">
        <v>189</v>
      </c>
      <c r="C167" s="82">
        <v>1519</v>
      </c>
      <c r="D167" s="83">
        <v>144.19999999999999</v>
      </c>
      <c r="E167" s="82">
        <v>4.2</v>
      </c>
      <c r="F167" s="82">
        <v>135.9</v>
      </c>
      <c r="G167" s="82">
        <v>152.6</v>
      </c>
      <c r="H167" s="83">
        <v>137</v>
      </c>
      <c r="I167" s="82">
        <v>5.4</v>
      </c>
      <c r="J167" s="82">
        <v>126.4</v>
      </c>
      <c r="K167" s="82">
        <v>147.69999999999999</v>
      </c>
      <c r="L167" s="83">
        <v>113</v>
      </c>
      <c r="M167" s="82">
        <v>7.3</v>
      </c>
      <c r="N167" s="82">
        <v>98.6</v>
      </c>
      <c r="O167" s="82">
        <v>127.4</v>
      </c>
      <c r="P167" s="83">
        <v>96.5</v>
      </c>
      <c r="Q167" s="82">
        <v>14</v>
      </c>
      <c r="R167" s="82">
        <v>68.7</v>
      </c>
      <c r="S167" s="82">
        <v>124.3</v>
      </c>
    </row>
    <row r="168" spans="1:19" ht="15" thickBot="1" x14ac:dyDescent="0.4">
      <c r="A168" s="88">
        <v>164</v>
      </c>
      <c r="B168" s="89" t="s">
        <v>365</v>
      </c>
      <c r="C168" s="82">
        <v>168</v>
      </c>
      <c r="D168" s="83">
        <v>154.5</v>
      </c>
      <c r="E168" s="82">
        <v>44.8</v>
      </c>
      <c r="F168" s="82">
        <v>64.5</v>
      </c>
      <c r="G168" s="82">
        <v>244.6</v>
      </c>
      <c r="H168" s="83">
        <v>189.3</v>
      </c>
      <c r="I168" s="82">
        <v>21.9</v>
      </c>
      <c r="J168" s="82">
        <v>145.30000000000001</v>
      </c>
      <c r="K168" s="82">
        <v>233.3</v>
      </c>
      <c r="L168" s="83">
        <v>159.1</v>
      </c>
      <c r="M168" s="82">
        <v>23.2</v>
      </c>
      <c r="N168" s="82">
        <v>112.1</v>
      </c>
      <c r="O168" s="82">
        <v>206.2</v>
      </c>
      <c r="P168" s="83">
        <v>155.80000000000001</v>
      </c>
      <c r="Q168" s="82">
        <v>53.8</v>
      </c>
      <c r="R168" s="82">
        <v>31.7</v>
      </c>
      <c r="S168" s="82">
        <v>279.89999999999998</v>
      </c>
    </row>
    <row r="169" spans="1:19" ht="15" thickBot="1" x14ac:dyDescent="0.4">
      <c r="A169" s="88">
        <v>165</v>
      </c>
      <c r="B169" s="89" t="s">
        <v>366</v>
      </c>
      <c r="C169" s="82">
        <v>63</v>
      </c>
      <c r="D169" s="83">
        <v>27.3</v>
      </c>
      <c r="E169" s="82">
        <v>12.3</v>
      </c>
      <c r="F169" s="82" t="s">
        <v>524</v>
      </c>
      <c r="G169" s="82">
        <v>56.5</v>
      </c>
      <c r="H169" s="83">
        <v>46.1</v>
      </c>
      <c r="I169" s="82">
        <v>24.4</v>
      </c>
      <c r="J169" s="82" t="s">
        <v>534</v>
      </c>
      <c r="K169" s="82">
        <v>102.2</v>
      </c>
      <c r="L169" s="83">
        <v>12.9</v>
      </c>
      <c r="M169" s="82">
        <v>4.3</v>
      </c>
      <c r="N169" s="82">
        <v>3.8</v>
      </c>
      <c r="O169" s="82">
        <v>21.9</v>
      </c>
      <c r="P169" s="83">
        <v>12.6</v>
      </c>
      <c r="Q169" s="82">
        <v>3.4</v>
      </c>
      <c r="R169" s="82">
        <v>5.4</v>
      </c>
      <c r="S169" s="82">
        <v>19.8</v>
      </c>
    </row>
    <row r="170" spans="1:19" ht="15" thickBot="1" x14ac:dyDescent="0.4">
      <c r="A170" s="88">
        <v>166</v>
      </c>
      <c r="B170" s="89" t="s">
        <v>367</v>
      </c>
      <c r="C170" s="82">
        <v>229</v>
      </c>
      <c r="D170" s="83">
        <v>104.3</v>
      </c>
      <c r="E170" s="82">
        <v>12.5</v>
      </c>
      <c r="F170" s="82">
        <v>79.3</v>
      </c>
      <c r="G170" s="82">
        <v>129.4</v>
      </c>
      <c r="H170" s="83">
        <v>102</v>
      </c>
      <c r="I170" s="82">
        <v>13</v>
      </c>
      <c r="J170" s="82">
        <v>76.2</v>
      </c>
      <c r="K170" s="82">
        <v>127.9</v>
      </c>
      <c r="L170" s="83">
        <v>114.3</v>
      </c>
      <c r="M170" s="82">
        <v>15.8</v>
      </c>
      <c r="N170" s="82">
        <v>82.6</v>
      </c>
      <c r="O170" s="82">
        <v>146.1</v>
      </c>
      <c r="P170" s="83">
        <v>90.4</v>
      </c>
      <c r="Q170" s="82">
        <v>14.1</v>
      </c>
      <c r="R170" s="82">
        <v>62.2</v>
      </c>
      <c r="S170" s="82">
        <v>118.5</v>
      </c>
    </row>
    <row r="171" spans="1:19" ht="15" thickBot="1" x14ac:dyDescent="0.4">
      <c r="A171" s="88">
        <v>167</v>
      </c>
      <c r="B171" s="89" t="s">
        <v>368</v>
      </c>
      <c r="C171" s="82">
        <v>18</v>
      </c>
      <c r="D171" s="83">
        <v>26</v>
      </c>
      <c r="E171" s="82">
        <v>0</v>
      </c>
      <c r="F171" s="82">
        <v>26</v>
      </c>
      <c r="G171" s="82">
        <v>26</v>
      </c>
      <c r="H171" s="83">
        <v>85.3</v>
      </c>
      <c r="I171" s="82">
        <v>113.6</v>
      </c>
      <c r="J171" s="82" t="s">
        <v>535</v>
      </c>
      <c r="K171" s="82">
        <v>1529.1</v>
      </c>
      <c r="L171" s="83">
        <v>53.6</v>
      </c>
      <c r="M171" s="82">
        <v>22</v>
      </c>
      <c r="N171" s="82" t="s">
        <v>536</v>
      </c>
      <c r="O171" s="82">
        <v>333.6</v>
      </c>
      <c r="P171" s="83">
        <v>248.1</v>
      </c>
      <c r="Q171" s="82">
        <v>69.599999999999994</v>
      </c>
      <c r="R171" s="82">
        <v>77.8</v>
      </c>
      <c r="S171" s="82">
        <v>418.4</v>
      </c>
    </row>
    <row r="172" spans="1:19" ht="15" thickBot="1" x14ac:dyDescent="0.4">
      <c r="A172" s="88">
        <v>168</v>
      </c>
      <c r="B172" s="89" t="s">
        <v>369</v>
      </c>
      <c r="C172" s="82">
        <v>6</v>
      </c>
      <c r="D172" s="83">
        <v>75.599999999999994</v>
      </c>
      <c r="E172" s="82">
        <v>43.7</v>
      </c>
      <c r="F172" s="82" t="s">
        <v>537</v>
      </c>
      <c r="G172" s="82">
        <v>263.7</v>
      </c>
      <c r="H172" s="83">
        <v>37.1</v>
      </c>
      <c r="I172" s="82">
        <v>145.1</v>
      </c>
      <c r="J172" s="82">
        <v>0</v>
      </c>
      <c r="K172" s="82">
        <v>0</v>
      </c>
      <c r="L172" s="83">
        <v>52</v>
      </c>
      <c r="M172" s="82">
        <v>0</v>
      </c>
      <c r="N172" s="82">
        <v>52</v>
      </c>
      <c r="O172" s="82">
        <v>52</v>
      </c>
      <c r="P172" s="83">
        <v>156</v>
      </c>
      <c r="Q172" s="82">
        <v>0</v>
      </c>
      <c r="R172" s="82">
        <v>0</v>
      </c>
      <c r="S172" s="82">
        <v>0</v>
      </c>
    </row>
    <row r="173" spans="1:19" ht="15" thickBot="1" x14ac:dyDescent="0.4">
      <c r="A173" s="88">
        <v>169</v>
      </c>
      <c r="B173" s="89" t="s">
        <v>370</v>
      </c>
      <c r="C173" s="82">
        <v>35</v>
      </c>
      <c r="D173" s="83">
        <v>5.9</v>
      </c>
      <c r="E173" s="82">
        <v>0</v>
      </c>
      <c r="F173" s="82">
        <v>0</v>
      </c>
      <c r="G173" s="82">
        <v>0</v>
      </c>
      <c r="H173" s="83">
        <v>3.5</v>
      </c>
      <c r="I173" s="82">
        <v>1.3</v>
      </c>
      <c r="J173" s="82" t="s">
        <v>538</v>
      </c>
      <c r="K173" s="82">
        <v>9.3000000000000007</v>
      </c>
      <c r="L173" s="83">
        <v>4.9000000000000004</v>
      </c>
      <c r="M173" s="82">
        <v>1.8</v>
      </c>
      <c r="N173" s="82">
        <v>0.9</v>
      </c>
      <c r="O173" s="82">
        <v>8.9</v>
      </c>
      <c r="P173" s="83">
        <v>3.3</v>
      </c>
      <c r="Q173" s="82">
        <v>1.7</v>
      </c>
      <c r="R173" s="82" t="s">
        <v>480</v>
      </c>
      <c r="S173" s="82">
        <v>6.8</v>
      </c>
    </row>
    <row r="174" spans="1:19" ht="15" thickBot="1" x14ac:dyDescent="0.4">
      <c r="A174" s="88">
        <v>170</v>
      </c>
      <c r="B174" s="89" t="s">
        <v>371</v>
      </c>
      <c r="C174" s="82">
        <v>34</v>
      </c>
      <c r="D174" s="83">
        <v>66.599999999999994</v>
      </c>
      <c r="E174" s="82">
        <v>6.2</v>
      </c>
      <c r="F174" s="82">
        <v>53.6</v>
      </c>
      <c r="G174" s="82">
        <v>79.599999999999994</v>
      </c>
      <c r="H174" s="83">
        <v>144.5</v>
      </c>
      <c r="I174" s="82">
        <v>51</v>
      </c>
      <c r="J174" s="82">
        <v>23.9</v>
      </c>
      <c r="K174" s="82">
        <v>265.10000000000002</v>
      </c>
      <c r="L174" s="83">
        <v>104.6</v>
      </c>
      <c r="M174" s="82">
        <v>13.4</v>
      </c>
      <c r="N174" s="82">
        <v>67.3</v>
      </c>
      <c r="O174" s="82">
        <v>141.9</v>
      </c>
      <c r="P174" s="83">
        <v>131.9</v>
      </c>
      <c r="Q174" s="82">
        <v>39.700000000000003</v>
      </c>
      <c r="R174" s="82" t="s">
        <v>539</v>
      </c>
      <c r="S174" s="82">
        <v>302.89999999999998</v>
      </c>
    </row>
    <row r="175" spans="1:19" ht="15" thickBot="1" x14ac:dyDescent="0.4">
      <c r="A175" s="88">
        <v>171</v>
      </c>
      <c r="B175" s="89" t="s">
        <v>372</v>
      </c>
      <c r="C175" s="82">
        <v>29</v>
      </c>
      <c r="D175" s="83">
        <v>16.7</v>
      </c>
      <c r="E175" s="82">
        <v>15.2</v>
      </c>
      <c r="F175" s="82" t="s">
        <v>540</v>
      </c>
      <c r="G175" s="82">
        <v>209.7</v>
      </c>
      <c r="H175" s="83">
        <v>43.4</v>
      </c>
      <c r="I175" s="82">
        <v>6.4</v>
      </c>
      <c r="J175" s="82">
        <v>29.9</v>
      </c>
      <c r="K175" s="82">
        <v>56.9</v>
      </c>
      <c r="L175" s="83">
        <v>33.200000000000003</v>
      </c>
      <c r="M175" s="82">
        <v>25.8</v>
      </c>
      <c r="N175" s="82" t="s">
        <v>541</v>
      </c>
      <c r="O175" s="82">
        <v>104.8</v>
      </c>
      <c r="P175" s="83">
        <v>16.2</v>
      </c>
      <c r="Q175" s="82">
        <v>5.0999999999999996</v>
      </c>
      <c r="R175" s="82">
        <v>5.0999999999999996</v>
      </c>
      <c r="S175" s="82">
        <v>27.3</v>
      </c>
    </row>
    <row r="176" spans="1:19" ht="15" thickBot="1" x14ac:dyDescent="0.4">
      <c r="A176" s="88">
        <v>172</v>
      </c>
      <c r="B176" s="89" t="s">
        <v>373</v>
      </c>
      <c r="C176" s="82">
        <v>24</v>
      </c>
      <c r="D176" s="83">
        <v>53.4</v>
      </c>
      <c r="E176" s="82">
        <v>10.5</v>
      </c>
      <c r="F176" s="82">
        <v>29.7</v>
      </c>
      <c r="G176" s="82">
        <v>77</v>
      </c>
      <c r="H176" s="83">
        <v>23.2</v>
      </c>
      <c r="I176" s="82">
        <v>13.6</v>
      </c>
      <c r="J176" s="82" t="s">
        <v>542</v>
      </c>
      <c r="K176" s="82">
        <v>54.7</v>
      </c>
      <c r="L176" s="83">
        <v>25.5</v>
      </c>
      <c r="M176" s="82">
        <v>5.8</v>
      </c>
      <c r="N176" s="82">
        <v>12.8</v>
      </c>
      <c r="O176" s="82">
        <v>38.200000000000003</v>
      </c>
      <c r="P176" s="83">
        <v>1.8</v>
      </c>
      <c r="Q176" s="82">
        <v>0.4</v>
      </c>
      <c r="R176" s="82" t="s">
        <v>507</v>
      </c>
      <c r="S176" s="82">
        <v>3.7</v>
      </c>
    </row>
    <row r="177" spans="1:19" ht="15" thickBot="1" x14ac:dyDescent="0.4">
      <c r="A177" s="88">
        <v>173</v>
      </c>
      <c r="B177" s="89" t="s">
        <v>374</v>
      </c>
      <c r="C177" s="82">
        <v>59</v>
      </c>
      <c r="D177" s="83">
        <v>51.6</v>
      </c>
      <c r="E177" s="82">
        <v>5.0999999999999996</v>
      </c>
      <c r="F177" s="82">
        <v>41.4</v>
      </c>
      <c r="G177" s="82">
        <v>61.8</v>
      </c>
      <c r="H177" s="83">
        <v>38.700000000000003</v>
      </c>
      <c r="I177" s="82">
        <v>5.5</v>
      </c>
      <c r="J177" s="82">
        <v>27.3</v>
      </c>
      <c r="K177" s="82">
        <v>50.1</v>
      </c>
      <c r="L177" s="83">
        <v>193.2</v>
      </c>
      <c r="M177" s="82">
        <v>25.8</v>
      </c>
      <c r="N177" s="82">
        <v>139.80000000000001</v>
      </c>
      <c r="O177" s="82">
        <v>246.6</v>
      </c>
      <c r="P177" s="83">
        <v>84.6</v>
      </c>
      <c r="Q177" s="82">
        <v>14.5</v>
      </c>
      <c r="R177" s="82">
        <v>52.6</v>
      </c>
      <c r="S177" s="82">
        <v>116.7</v>
      </c>
    </row>
    <row r="178" spans="1:19" ht="15" thickBot="1" x14ac:dyDescent="0.4">
      <c r="A178" s="88">
        <v>174</v>
      </c>
      <c r="B178" s="89" t="s">
        <v>375</v>
      </c>
      <c r="C178" s="82">
        <v>5</v>
      </c>
      <c r="D178" s="83">
        <v>52</v>
      </c>
      <c r="E178" s="82">
        <v>0</v>
      </c>
      <c r="F178" s="82">
        <v>52</v>
      </c>
      <c r="G178" s="82">
        <v>52</v>
      </c>
      <c r="H178" s="83">
        <v>0</v>
      </c>
      <c r="I178" s="82">
        <v>0</v>
      </c>
      <c r="J178" s="82">
        <v>0</v>
      </c>
      <c r="K178" s="82">
        <v>0</v>
      </c>
      <c r="L178" s="83">
        <v>2</v>
      </c>
      <c r="M178" s="82">
        <v>0</v>
      </c>
      <c r="N178" s="82">
        <v>0</v>
      </c>
      <c r="O178" s="82">
        <v>0</v>
      </c>
      <c r="P178" s="83">
        <v>52</v>
      </c>
      <c r="Q178" s="82">
        <v>0</v>
      </c>
      <c r="R178" s="82">
        <v>52</v>
      </c>
      <c r="S178" s="82">
        <v>52</v>
      </c>
    </row>
    <row r="179" spans="1:19" ht="15" thickBot="1" x14ac:dyDescent="0.4">
      <c r="A179" s="88">
        <v>175</v>
      </c>
      <c r="B179" s="89" t="s">
        <v>376</v>
      </c>
      <c r="C179" s="82">
        <v>73</v>
      </c>
      <c r="D179" s="83">
        <v>33</v>
      </c>
      <c r="E179" s="82">
        <v>14.8</v>
      </c>
      <c r="F179" s="82">
        <v>0.9</v>
      </c>
      <c r="G179" s="82">
        <v>65.099999999999994</v>
      </c>
      <c r="H179" s="83">
        <v>35.799999999999997</v>
      </c>
      <c r="I179" s="82">
        <v>4.9000000000000004</v>
      </c>
      <c r="J179" s="82">
        <v>25.7</v>
      </c>
      <c r="K179" s="82">
        <v>45.9</v>
      </c>
      <c r="L179" s="83">
        <v>65</v>
      </c>
      <c r="M179" s="82">
        <v>15</v>
      </c>
      <c r="N179" s="82">
        <v>34.1</v>
      </c>
      <c r="O179" s="82">
        <v>96</v>
      </c>
      <c r="P179" s="83">
        <v>35.6</v>
      </c>
      <c r="Q179" s="82">
        <v>5.6</v>
      </c>
      <c r="R179" s="82">
        <v>24.1</v>
      </c>
      <c r="S179" s="82">
        <v>47.1</v>
      </c>
    </row>
    <row r="180" spans="1:19" ht="15" thickBot="1" x14ac:dyDescent="0.4">
      <c r="A180" s="88">
        <v>176</v>
      </c>
      <c r="B180" s="89" t="s">
        <v>190</v>
      </c>
      <c r="C180" s="82">
        <v>1380</v>
      </c>
      <c r="D180" s="83">
        <v>67.099999999999994</v>
      </c>
      <c r="E180" s="82">
        <v>1.9</v>
      </c>
      <c r="F180" s="82">
        <v>63.3</v>
      </c>
      <c r="G180" s="82">
        <v>70.900000000000006</v>
      </c>
      <c r="H180" s="83">
        <v>81.2</v>
      </c>
      <c r="I180" s="82">
        <v>3.3</v>
      </c>
      <c r="J180" s="82">
        <v>74.599999999999994</v>
      </c>
      <c r="K180" s="82">
        <v>87.7</v>
      </c>
      <c r="L180" s="83">
        <v>106</v>
      </c>
      <c r="M180" s="82">
        <v>6.5</v>
      </c>
      <c r="N180" s="82">
        <v>93.2</v>
      </c>
      <c r="O180" s="82">
        <v>118.8</v>
      </c>
      <c r="P180" s="83">
        <v>107.9</v>
      </c>
      <c r="Q180" s="82">
        <v>10.1</v>
      </c>
      <c r="R180" s="82">
        <v>87.8</v>
      </c>
      <c r="S180" s="82">
        <v>128</v>
      </c>
    </row>
    <row r="181" spans="1:19" ht="15" thickBot="1" x14ac:dyDescent="0.4">
      <c r="A181" s="88">
        <v>177</v>
      </c>
      <c r="B181" s="89" t="s">
        <v>186</v>
      </c>
      <c r="C181" s="82">
        <v>2673</v>
      </c>
      <c r="D181" s="83">
        <v>105.1</v>
      </c>
      <c r="E181" s="82">
        <v>3.4</v>
      </c>
      <c r="F181" s="82">
        <v>98.5</v>
      </c>
      <c r="G181" s="82">
        <v>111.7</v>
      </c>
      <c r="H181" s="83">
        <v>97.2</v>
      </c>
      <c r="I181" s="82">
        <v>3.6</v>
      </c>
      <c r="J181" s="82">
        <v>90</v>
      </c>
      <c r="K181" s="82">
        <v>104.3</v>
      </c>
      <c r="L181" s="83">
        <v>82.3</v>
      </c>
      <c r="M181" s="82">
        <v>3.8</v>
      </c>
      <c r="N181" s="82">
        <v>74.8</v>
      </c>
      <c r="O181" s="82">
        <v>89.8</v>
      </c>
      <c r="P181" s="83">
        <v>65.5</v>
      </c>
      <c r="Q181" s="82">
        <v>3.7</v>
      </c>
      <c r="R181" s="82">
        <v>58.2</v>
      </c>
      <c r="S181" s="82">
        <v>72.7</v>
      </c>
    </row>
    <row r="182" spans="1:19" ht="15" thickBot="1" x14ac:dyDescent="0.4">
      <c r="A182" s="88">
        <v>178</v>
      </c>
      <c r="B182" s="89" t="s">
        <v>377</v>
      </c>
      <c r="C182" s="82">
        <v>3</v>
      </c>
      <c r="D182" s="83">
        <v>86.1</v>
      </c>
      <c r="E182" s="82">
        <v>0</v>
      </c>
      <c r="F182" s="82">
        <v>0</v>
      </c>
      <c r="G182" s="82">
        <v>0</v>
      </c>
      <c r="H182" s="83">
        <v>52</v>
      </c>
      <c r="I182" s="82">
        <v>0</v>
      </c>
      <c r="J182" s="82">
        <v>0</v>
      </c>
      <c r="K182" s="82">
        <v>0</v>
      </c>
      <c r="L182" s="83">
        <v>0</v>
      </c>
      <c r="M182" s="82">
        <v>0</v>
      </c>
      <c r="N182" s="82">
        <v>0</v>
      </c>
      <c r="O182" s="82">
        <v>0</v>
      </c>
      <c r="P182" s="83">
        <v>0</v>
      </c>
      <c r="Q182" s="82">
        <v>0</v>
      </c>
      <c r="R182" s="82">
        <v>0</v>
      </c>
      <c r="S182" s="82">
        <v>0</v>
      </c>
    </row>
    <row r="183" spans="1:19" ht="15" thickBot="1" x14ac:dyDescent="0.4">
      <c r="A183" s="88">
        <v>179</v>
      </c>
      <c r="B183" s="89" t="s">
        <v>378</v>
      </c>
      <c r="C183" s="82">
        <v>2</v>
      </c>
      <c r="D183" s="83">
        <v>24.6</v>
      </c>
      <c r="E183" s="82">
        <v>8.4</v>
      </c>
      <c r="F183" s="82" t="s">
        <v>543</v>
      </c>
      <c r="G183" s="82">
        <v>131.4</v>
      </c>
      <c r="H183" s="83" t="s">
        <v>497</v>
      </c>
      <c r="I183" s="82">
        <v>0</v>
      </c>
      <c r="J183" s="82">
        <v>0</v>
      </c>
      <c r="K183" s="82">
        <v>0</v>
      </c>
      <c r="L183" s="83">
        <v>0</v>
      </c>
      <c r="M183" s="82">
        <v>0</v>
      </c>
      <c r="N183" s="82">
        <v>0</v>
      </c>
      <c r="O183" s="82">
        <v>0</v>
      </c>
      <c r="P183" s="83">
        <v>0</v>
      </c>
      <c r="Q183" s="82">
        <v>0</v>
      </c>
      <c r="R183" s="82">
        <v>0</v>
      </c>
      <c r="S183" s="82">
        <v>0</v>
      </c>
    </row>
    <row r="184" spans="1:19" ht="15" thickBot="1" x14ac:dyDescent="0.4">
      <c r="A184" s="88">
        <v>180</v>
      </c>
      <c r="B184" s="89" t="s">
        <v>379</v>
      </c>
      <c r="C184" s="82">
        <v>13</v>
      </c>
      <c r="D184" s="83">
        <v>44.4</v>
      </c>
      <c r="E184" s="82">
        <v>16.8</v>
      </c>
      <c r="F184" s="82" t="s">
        <v>544</v>
      </c>
      <c r="G184" s="82">
        <v>257.60000000000002</v>
      </c>
      <c r="H184" s="83">
        <v>50.8</v>
      </c>
      <c r="I184" s="82">
        <v>5</v>
      </c>
      <c r="J184" s="82" t="s">
        <v>545</v>
      </c>
      <c r="K184" s="82">
        <v>114</v>
      </c>
      <c r="L184" s="83">
        <v>69.599999999999994</v>
      </c>
      <c r="M184" s="82">
        <v>21.7</v>
      </c>
      <c r="N184" s="82">
        <v>0</v>
      </c>
      <c r="O184" s="82">
        <v>0</v>
      </c>
      <c r="P184" s="83">
        <v>107.5</v>
      </c>
      <c r="Q184" s="82">
        <v>59.4</v>
      </c>
      <c r="R184" s="82" t="s">
        <v>546</v>
      </c>
      <c r="S184" s="82">
        <v>862.7</v>
      </c>
    </row>
    <row r="185" spans="1:19" ht="15" thickBot="1" x14ac:dyDescent="0.4">
      <c r="A185" s="88">
        <v>181</v>
      </c>
      <c r="B185" s="89" t="s">
        <v>203</v>
      </c>
      <c r="C185" s="82">
        <v>436</v>
      </c>
      <c r="D185" s="83">
        <v>45.8</v>
      </c>
      <c r="E185" s="82">
        <v>3.4</v>
      </c>
      <c r="F185" s="82">
        <v>39.1</v>
      </c>
      <c r="G185" s="82">
        <v>52.4</v>
      </c>
      <c r="H185" s="83">
        <v>55</v>
      </c>
      <c r="I185" s="82">
        <v>4.8</v>
      </c>
      <c r="J185" s="82">
        <v>45.5</v>
      </c>
      <c r="K185" s="82">
        <v>64.5</v>
      </c>
      <c r="L185" s="83">
        <v>52.2</v>
      </c>
      <c r="M185" s="82">
        <v>6.1</v>
      </c>
      <c r="N185" s="82">
        <v>40.1</v>
      </c>
      <c r="O185" s="82">
        <v>64.3</v>
      </c>
      <c r="P185" s="83">
        <v>28.2</v>
      </c>
      <c r="Q185" s="82">
        <v>6.2</v>
      </c>
      <c r="R185" s="82">
        <v>15.6</v>
      </c>
      <c r="S185" s="82">
        <v>40.700000000000003</v>
      </c>
    </row>
    <row r="186" spans="1:19" ht="15" thickBot="1" x14ac:dyDescent="0.4">
      <c r="A186" s="88">
        <v>182</v>
      </c>
      <c r="B186" s="89" t="s">
        <v>380</v>
      </c>
      <c r="C186" s="82">
        <v>89</v>
      </c>
      <c r="D186" s="83">
        <v>52.3</v>
      </c>
      <c r="E186" s="82">
        <v>3.8</v>
      </c>
      <c r="F186" s="82">
        <v>44.6</v>
      </c>
      <c r="G186" s="82">
        <v>59.9</v>
      </c>
      <c r="H186" s="83">
        <v>47.1</v>
      </c>
      <c r="I186" s="82">
        <v>9.4</v>
      </c>
      <c r="J186" s="82">
        <v>27.4</v>
      </c>
      <c r="K186" s="82">
        <v>66.8</v>
      </c>
      <c r="L186" s="83">
        <v>68.7</v>
      </c>
      <c r="M186" s="82">
        <v>10</v>
      </c>
      <c r="N186" s="82">
        <v>46.3</v>
      </c>
      <c r="O186" s="82">
        <v>91</v>
      </c>
      <c r="P186" s="83">
        <v>41.1</v>
      </c>
      <c r="Q186" s="82">
        <v>8.6999999999999993</v>
      </c>
      <c r="R186" s="82">
        <v>16.899999999999999</v>
      </c>
      <c r="S186" s="82">
        <v>65.3</v>
      </c>
    </row>
    <row r="187" spans="1:19" ht="15" thickBot="1" x14ac:dyDescent="0.4">
      <c r="A187" s="88">
        <v>183</v>
      </c>
      <c r="B187" s="89" t="s">
        <v>381</v>
      </c>
      <c r="C187" s="82">
        <v>34</v>
      </c>
      <c r="D187" s="83">
        <v>46.1</v>
      </c>
      <c r="E187" s="82">
        <v>8.1</v>
      </c>
      <c r="F187" s="82">
        <v>27.8</v>
      </c>
      <c r="G187" s="82">
        <v>64.5</v>
      </c>
      <c r="H187" s="83">
        <v>208.7</v>
      </c>
      <c r="I187" s="82">
        <v>47.8</v>
      </c>
      <c r="J187" s="82">
        <v>102.3</v>
      </c>
      <c r="K187" s="82">
        <v>315.2</v>
      </c>
      <c r="L187" s="83">
        <v>197.6</v>
      </c>
      <c r="M187" s="82">
        <v>39.9</v>
      </c>
      <c r="N187" s="82">
        <v>112.5</v>
      </c>
      <c r="O187" s="82">
        <v>282.7</v>
      </c>
      <c r="P187" s="83">
        <v>130.19999999999999</v>
      </c>
      <c r="Q187" s="82">
        <v>41.9</v>
      </c>
      <c r="R187" s="82">
        <v>31.1</v>
      </c>
      <c r="S187" s="82">
        <v>229.3</v>
      </c>
    </row>
    <row r="188" spans="1:19" ht="15" thickBot="1" x14ac:dyDescent="0.4">
      <c r="A188" s="88">
        <v>184</v>
      </c>
      <c r="B188" s="89" t="s">
        <v>382</v>
      </c>
      <c r="C188" s="82">
        <v>5</v>
      </c>
      <c r="D188" s="83">
        <v>1</v>
      </c>
      <c r="E188" s="82">
        <v>0</v>
      </c>
      <c r="F188" s="82">
        <v>1</v>
      </c>
      <c r="G188" s="82">
        <v>1</v>
      </c>
      <c r="H188" s="83" t="s">
        <v>497</v>
      </c>
      <c r="I188" s="82" t="s">
        <v>497</v>
      </c>
      <c r="J188" s="82" t="s">
        <v>497</v>
      </c>
      <c r="K188" s="82" t="s">
        <v>497</v>
      </c>
      <c r="L188" s="83">
        <v>1</v>
      </c>
      <c r="M188" s="82">
        <v>0</v>
      </c>
      <c r="N188" s="82">
        <v>1</v>
      </c>
      <c r="O188" s="82">
        <v>1</v>
      </c>
      <c r="P188" s="83">
        <v>3</v>
      </c>
      <c r="Q188" s="82">
        <v>0</v>
      </c>
      <c r="R188" s="82">
        <v>3</v>
      </c>
      <c r="S188" s="82">
        <v>3</v>
      </c>
    </row>
    <row r="189" spans="1:19" ht="15" thickBot="1" x14ac:dyDescent="0.4">
      <c r="A189" s="88">
        <v>185</v>
      </c>
      <c r="B189" s="89" t="s">
        <v>383</v>
      </c>
      <c r="C189" s="82">
        <v>52</v>
      </c>
      <c r="D189" s="83">
        <v>10.7</v>
      </c>
      <c r="E189" s="82">
        <v>7.5</v>
      </c>
      <c r="F189" s="82" t="s">
        <v>547</v>
      </c>
      <c r="G189" s="82">
        <v>27.1</v>
      </c>
      <c r="H189" s="83">
        <v>5.4</v>
      </c>
      <c r="I189" s="82">
        <v>4.0999999999999996</v>
      </c>
      <c r="J189" s="82" t="s">
        <v>503</v>
      </c>
      <c r="K189" s="82">
        <v>14.1</v>
      </c>
      <c r="L189" s="83">
        <v>23.5</v>
      </c>
      <c r="M189" s="82">
        <v>12.6</v>
      </c>
      <c r="N189" s="82" t="s">
        <v>548</v>
      </c>
      <c r="O189" s="82">
        <v>51.9</v>
      </c>
      <c r="P189" s="83">
        <v>120.2</v>
      </c>
      <c r="Q189" s="82">
        <v>93.3</v>
      </c>
      <c r="R189" s="82" t="s">
        <v>549</v>
      </c>
      <c r="S189" s="82">
        <v>417.2</v>
      </c>
    </row>
    <row r="190" spans="1:19" ht="23.5" thickBot="1" x14ac:dyDescent="0.4">
      <c r="A190" s="88">
        <v>186</v>
      </c>
      <c r="B190" s="89" t="s">
        <v>384</v>
      </c>
      <c r="C190" s="82">
        <v>536</v>
      </c>
      <c r="D190" s="83">
        <v>55.3</v>
      </c>
      <c r="E190" s="82">
        <v>5.6</v>
      </c>
      <c r="F190" s="82">
        <v>44.3</v>
      </c>
      <c r="G190" s="82">
        <v>66.3</v>
      </c>
      <c r="H190" s="83">
        <v>63.3</v>
      </c>
      <c r="I190" s="82">
        <v>6.9</v>
      </c>
      <c r="J190" s="82">
        <v>49.8</v>
      </c>
      <c r="K190" s="82">
        <v>76.900000000000006</v>
      </c>
      <c r="L190" s="83">
        <v>69.599999999999994</v>
      </c>
      <c r="M190" s="82">
        <v>7.7</v>
      </c>
      <c r="N190" s="82">
        <v>54.4</v>
      </c>
      <c r="O190" s="82">
        <v>84.8</v>
      </c>
      <c r="P190" s="83">
        <v>88.3</v>
      </c>
      <c r="Q190" s="82">
        <v>11.4</v>
      </c>
      <c r="R190" s="82">
        <v>65.7</v>
      </c>
      <c r="S190" s="82">
        <v>110.9</v>
      </c>
    </row>
    <row r="191" spans="1:19" ht="15" thickBot="1" x14ac:dyDescent="0.4">
      <c r="A191" s="88">
        <v>187</v>
      </c>
      <c r="B191" s="89" t="s">
        <v>385</v>
      </c>
      <c r="C191" s="82">
        <v>14</v>
      </c>
      <c r="D191" s="83">
        <v>0</v>
      </c>
      <c r="E191" s="82">
        <v>0</v>
      </c>
      <c r="F191" s="82">
        <v>0</v>
      </c>
      <c r="G191" s="82">
        <v>0</v>
      </c>
      <c r="H191" s="83">
        <v>20</v>
      </c>
      <c r="I191" s="82">
        <v>0</v>
      </c>
      <c r="J191" s="82">
        <v>0</v>
      </c>
      <c r="K191" s="82">
        <v>0</v>
      </c>
      <c r="L191" s="83">
        <v>50.3</v>
      </c>
      <c r="M191" s="82">
        <v>9.4</v>
      </c>
      <c r="N191" s="82">
        <v>28.1</v>
      </c>
      <c r="O191" s="82">
        <v>72.5</v>
      </c>
      <c r="P191" s="83">
        <v>45.2</v>
      </c>
      <c r="Q191" s="82">
        <v>18.3</v>
      </c>
      <c r="R191" s="82">
        <v>4.5</v>
      </c>
      <c r="S191" s="82">
        <v>86</v>
      </c>
    </row>
    <row r="192" spans="1:19" ht="15" thickBot="1" x14ac:dyDescent="0.4">
      <c r="A192" s="88">
        <v>188</v>
      </c>
      <c r="B192" s="89" t="s">
        <v>386</v>
      </c>
      <c r="C192" s="82">
        <v>93</v>
      </c>
      <c r="D192" s="83">
        <v>0</v>
      </c>
      <c r="E192" s="82">
        <v>0</v>
      </c>
      <c r="F192" s="82">
        <v>0</v>
      </c>
      <c r="G192" s="82">
        <v>0</v>
      </c>
      <c r="H192" s="83">
        <v>74.2</v>
      </c>
      <c r="I192" s="82">
        <v>31.3</v>
      </c>
      <c r="J192" s="82">
        <v>5.3</v>
      </c>
      <c r="K192" s="82">
        <v>143.1</v>
      </c>
      <c r="L192" s="83">
        <v>62.2</v>
      </c>
      <c r="M192" s="82">
        <v>9.1999999999999993</v>
      </c>
      <c r="N192" s="82">
        <v>43.2</v>
      </c>
      <c r="O192" s="82">
        <v>81.2</v>
      </c>
      <c r="P192" s="83">
        <v>65.8</v>
      </c>
      <c r="Q192" s="82">
        <v>9.3000000000000007</v>
      </c>
      <c r="R192" s="82">
        <v>47.2</v>
      </c>
      <c r="S192" s="82">
        <v>84.4</v>
      </c>
    </row>
    <row r="193" spans="1:19" ht="15" thickBot="1" x14ac:dyDescent="0.4">
      <c r="A193" s="88">
        <v>189</v>
      </c>
      <c r="B193" s="89" t="s">
        <v>387</v>
      </c>
      <c r="C193" s="82">
        <v>50</v>
      </c>
      <c r="D193" s="83">
        <v>23.7</v>
      </c>
      <c r="E193" s="82">
        <v>21.5</v>
      </c>
      <c r="F193" s="82" t="s">
        <v>550</v>
      </c>
      <c r="G193" s="82">
        <v>78.900000000000006</v>
      </c>
      <c r="H193" s="83">
        <v>6.9</v>
      </c>
      <c r="I193" s="82">
        <v>5.8</v>
      </c>
      <c r="J193" s="82" t="s">
        <v>551</v>
      </c>
      <c r="K193" s="82">
        <v>21</v>
      </c>
      <c r="L193" s="83">
        <v>21.1</v>
      </c>
      <c r="M193" s="82">
        <v>5.0999999999999996</v>
      </c>
      <c r="N193" s="82">
        <v>9.6999999999999993</v>
      </c>
      <c r="O193" s="82">
        <v>32.6</v>
      </c>
      <c r="P193" s="83">
        <v>6</v>
      </c>
      <c r="Q193" s="82">
        <v>1.9</v>
      </c>
      <c r="R193" s="82">
        <v>1.7</v>
      </c>
      <c r="S193" s="82">
        <v>10.199999999999999</v>
      </c>
    </row>
    <row r="194" spans="1:19" ht="15" thickBot="1" x14ac:dyDescent="0.4">
      <c r="A194" s="88">
        <v>190</v>
      </c>
      <c r="B194" s="89" t="s">
        <v>188</v>
      </c>
      <c r="C194" s="82">
        <v>1719</v>
      </c>
      <c r="D194" s="83">
        <v>167.8</v>
      </c>
      <c r="E194" s="82">
        <v>6.9</v>
      </c>
      <c r="F194" s="82">
        <v>154.30000000000001</v>
      </c>
      <c r="G194" s="82">
        <v>181.3</v>
      </c>
      <c r="H194" s="83">
        <v>196.9</v>
      </c>
      <c r="I194" s="82">
        <v>9.9</v>
      </c>
      <c r="J194" s="82">
        <v>177.4</v>
      </c>
      <c r="K194" s="82">
        <v>216.4</v>
      </c>
      <c r="L194" s="83">
        <v>239.9</v>
      </c>
      <c r="M194" s="82">
        <v>6.3</v>
      </c>
      <c r="N194" s="82">
        <v>227.5</v>
      </c>
      <c r="O194" s="82">
        <v>252.3</v>
      </c>
      <c r="P194" s="83">
        <v>216.6</v>
      </c>
      <c r="Q194" s="82">
        <v>6</v>
      </c>
      <c r="R194" s="82">
        <v>204.9</v>
      </c>
      <c r="S194" s="82">
        <v>228.4</v>
      </c>
    </row>
    <row r="195" spans="1:19" ht="15" thickBot="1" x14ac:dyDescent="0.4">
      <c r="A195" s="88">
        <v>191</v>
      </c>
      <c r="B195" s="89" t="s">
        <v>198</v>
      </c>
      <c r="C195" s="82">
        <v>425</v>
      </c>
      <c r="D195" s="83">
        <v>39.5</v>
      </c>
      <c r="E195" s="82">
        <v>5.3</v>
      </c>
      <c r="F195" s="82">
        <v>29</v>
      </c>
      <c r="G195" s="82">
        <v>50.1</v>
      </c>
      <c r="H195" s="83">
        <v>24.4</v>
      </c>
      <c r="I195" s="82">
        <v>4.9000000000000004</v>
      </c>
      <c r="J195" s="82">
        <v>14.8</v>
      </c>
      <c r="K195" s="82">
        <v>34.1</v>
      </c>
      <c r="L195" s="83">
        <v>32.299999999999997</v>
      </c>
      <c r="M195" s="82">
        <v>6.3</v>
      </c>
      <c r="N195" s="82">
        <v>19.7</v>
      </c>
      <c r="O195" s="82">
        <v>44.8</v>
      </c>
      <c r="P195" s="83">
        <v>27.4</v>
      </c>
      <c r="Q195" s="82">
        <v>5.6</v>
      </c>
      <c r="R195" s="82">
        <v>16.2</v>
      </c>
      <c r="S195" s="82">
        <v>38.6</v>
      </c>
    </row>
    <row r="196" spans="1:19" ht="15" thickBot="1" x14ac:dyDescent="0.4">
      <c r="A196" s="88">
        <v>192</v>
      </c>
      <c r="B196" s="89" t="s">
        <v>191</v>
      </c>
      <c r="C196" s="82">
        <v>994</v>
      </c>
      <c r="D196" s="83">
        <v>133</v>
      </c>
      <c r="E196" s="82">
        <v>7</v>
      </c>
      <c r="F196" s="82">
        <v>119.3</v>
      </c>
      <c r="G196" s="82">
        <v>146.69999999999999</v>
      </c>
      <c r="H196" s="83">
        <v>134.6</v>
      </c>
      <c r="I196" s="82">
        <v>7.2</v>
      </c>
      <c r="J196" s="82">
        <v>120.4</v>
      </c>
      <c r="K196" s="82">
        <v>148.69999999999999</v>
      </c>
      <c r="L196" s="83">
        <v>144.5</v>
      </c>
      <c r="M196" s="82">
        <v>7.3</v>
      </c>
      <c r="N196" s="82">
        <v>130</v>
      </c>
      <c r="O196" s="82">
        <v>158.9</v>
      </c>
      <c r="P196" s="83">
        <v>128.19999999999999</v>
      </c>
      <c r="Q196" s="82">
        <v>7.2</v>
      </c>
      <c r="R196" s="82">
        <v>114.1</v>
      </c>
      <c r="S196" s="82">
        <v>142.30000000000001</v>
      </c>
    </row>
    <row r="197" spans="1:19" ht="23.5" thickBot="1" x14ac:dyDescent="0.4">
      <c r="A197" s="88">
        <v>193</v>
      </c>
      <c r="B197" s="89" t="s">
        <v>192</v>
      </c>
      <c r="C197" s="82">
        <v>991</v>
      </c>
      <c r="D197" s="83">
        <v>153.6</v>
      </c>
      <c r="E197" s="82">
        <v>6.4</v>
      </c>
      <c r="F197" s="82">
        <v>141</v>
      </c>
      <c r="G197" s="82">
        <v>166.3</v>
      </c>
      <c r="H197" s="83">
        <v>128.80000000000001</v>
      </c>
      <c r="I197" s="82">
        <v>8</v>
      </c>
      <c r="J197" s="82">
        <v>112.9</v>
      </c>
      <c r="K197" s="82">
        <v>144.6</v>
      </c>
      <c r="L197" s="83">
        <v>116.3</v>
      </c>
      <c r="M197" s="82">
        <v>7.9</v>
      </c>
      <c r="N197" s="82">
        <v>100.7</v>
      </c>
      <c r="O197" s="82">
        <v>131.9</v>
      </c>
      <c r="P197" s="83">
        <v>121.9</v>
      </c>
      <c r="Q197" s="82">
        <v>8.8000000000000007</v>
      </c>
      <c r="R197" s="82">
        <v>104.5</v>
      </c>
      <c r="S197" s="82">
        <v>139.30000000000001</v>
      </c>
    </row>
    <row r="198" spans="1:19" ht="15" thickBot="1" x14ac:dyDescent="0.4">
      <c r="A198" s="88">
        <v>194</v>
      </c>
      <c r="B198" s="89" t="s">
        <v>388</v>
      </c>
      <c r="C198" s="82">
        <v>2</v>
      </c>
      <c r="D198" s="83">
        <v>52</v>
      </c>
      <c r="E198" s="82">
        <v>0</v>
      </c>
      <c r="F198" s="82">
        <v>0</v>
      </c>
      <c r="G198" s="82">
        <v>0</v>
      </c>
      <c r="H198" s="83">
        <v>0</v>
      </c>
      <c r="I198" s="82">
        <v>0</v>
      </c>
      <c r="J198" s="82">
        <v>0</v>
      </c>
      <c r="K198" s="82">
        <v>0</v>
      </c>
      <c r="L198" s="83">
        <v>0</v>
      </c>
      <c r="M198" s="82">
        <v>0</v>
      </c>
      <c r="N198" s="82">
        <v>0</v>
      </c>
      <c r="O198" s="82">
        <v>0</v>
      </c>
      <c r="P198" s="83">
        <v>1</v>
      </c>
      <c r="Q198" s="82">
        <v>0</v>
      </c>
      <c r="R198" s="82">
        <v>1</v>
      </c>
      <c r="S198" s="82">
        <v>1</v>
      </c>
    </row>
    <row r="199" spans="1:19" ht="15" thickBot="1" x14ac:dyDescent="0.4">
      <c r="A199" s="88">
        <v>195</v>
      </c>
      <c r="B199" s="89" t="s">
        <v>389</v>
      </c>
      <c r="C199" s="82">
        <v>14</v>
      </c>
      <c r="D199" s="83">
        <v>83</v>
      </c>
      <c r="E199" s="82">
        <v>52.8</v>
      </c>
      <c r="F199" s="82" t="s">
        <v>552</v>
      </c>
      <c r="G199" s="82">
        <v>310.3</v>
      </c>
      <c r="H199" s="83">
        <v>122.4</v>
      </c>
      <c r="I199" s="82">
        <v>22.9</v>
      </c>
      <c r="J199" s="82" t="s">
        <v>553</v>
      </c>
      <c r="K199" s="82">
        <v>413.4</v>
      </c>
      <c r="L199" s="83">
        <v>149</v>
      </c>
      <c r="M199" s="82">
        <v>34.799999999999997</v>
      </c>
      <c r="N199" s="82">
        <v>38.1</v>
      </c>
      <c r="O199" s="82">
        <v>259.8</v>
      </c>
      <c r="P199" s="83">
        <v>100.7</v>
      </c>
      <c r="Q199" s="82">
        <v>23.9</v>
      </c>
      <c r="R199" s="82">
        <v>34.299999999999997</v>
      </c>
      <c r="S199" s="82">
        <v>167.2</v>
      </c>
    </row>
    <row r="200" spans="1:19" ht="15" thickBot="1" x14ac:dyDescent="0.4">
      <c r="A200" s="88">
        <v>196</v>
      </c>
      <c r="B200" s="89" t="s">
        <v>390</v>
      </c>
      <c r="C200" s="82">
        <v>29</v>
      </c>
      <c r="D200" s="83">
        <v>12</v>
      </c>
      <c r="E200" s="82">
        <v>0</v>
      </c>
      <c r="F200" s="82">
        <v>12</v>
      </c>
      <c r="G200" s="82">
        <v>12</v>
      </c>
      <c r="H200" s="83">
        <v>63</v>
      </c>
      <c r="I200" s="82">
        <v>11.2</v>
      </c>
      <c r="J200" s="82">
        <v>32</v>
      </c>
      <c r="K200" s="82">
        <v>94</v>
      </c>
      <c r="L200" s="83">
        <v>74.7</v>
      </c>
      <c r="M200" s="82">
        <v>15.1</v>
      </c>
      <c r="N200" s="82">
        <v>40.6</v>
      </c>
      <c r="O200" s="82">
        <v>108.9</v>
      </c>
      <c r="P200" s="83">
        <v>122.5</v>
      </c>
      <c r="Q200" s="82">
        <v>44.2</v>
      </c>
      <c r="R200" s="82">
        <v>20.7</v>
      </c>
      <c r="S200" s="82">
        <v>224.3</v>
      </c>
    </row>
    <row r="201" spans="1:19" ht="15" thickBot="1" x14ac:dyDescent="0.4">
      <c r="A201" s="88">
        <v>197</v>
      </c>
      <c r="B201" s="89" t="s">
        <v>391</v>
      </c>
      <c r="C201" s="82">
        <v>118</v>
      </c>
      <c r="D201" s="83">
        <v>13.7</v>
      </c>
      <c r="E201" s="82">
        <v>1.9</v>
      </c>
      <c r="F201" s="82">
        <v>9.8000000000000007</v>
      </c>
      <c r="G201" s="82">
        <v>17.600000000000001</v>
      </c>
      <c r="H201" s="83">
        <v>10.9</v>
      </c>
      <c r="I201" s="82">
        <v>2.1</v>
      </c>
      <c r="J201" s="82">
        <v>6.6</v>
      </c>
      <c r="K201" s="82">
        <v>15.2</v>
      </c>
      <c r="L201" s="83">
        <v>19.3</v>
      </c>
      <c r="M201" s="82">
        <v>2.7</v>
      </c>
      <c r="N201" s="82">
        <v>13.7</v>
      </c>
      <c r="O201" s="82">
        <v>24.9</v>
      </c>
      <c r="P201" s="83">
        <v>13.4</v>
      </c>
      <c r="Q201" s="82">
        <v>2.7</v>
      </c>
      <c r="R201" s="82">
        <v>7.8</v>
      </c>
      <c r="S201" s="82">
        <v>18.899999999999999</v>
      </c>
    </row>
    <row r="202" spans="1:19" ht="15" thickBot="1" x14ac:dyDescent="0.4">
      <c r="A202" s="88">
        <v>198</v>
      </c>
      <c r="B202" s="89" t="s">
        <v>392</v>
      </c>
      <c r="C202" s="82">
        <v>1</v>
      </c>
      <c r="D202" s="83">
        <v>0</v>
      </c>
      <c r="E202" s="82">
        <v>0</v>
      </c>
      <c r="F202" s="82">
        <v>0</v>
      </c>
      <c r="G202" s="82">
        <v>0</v>
      </c>
      <c r="H202" s="83">
        <v>0</v>
      </c>
      <c r="I202" s="82">
        <v>0</v>
      </c>
      <c r="J202" s="82">
        <v>0</v>
      </c>
      <c r="K202" s="82">
        <v>0</v>
      </c>
      <c r="L202" s="83">
        <v>2</v>
      </c>
      <c r="M202" s="82">
        <v>0</v>
      </c>
      <c r="N202" s="82">
        <v>0</v>
      </c>
      <c r="O202" s="82">
        <v>0</v>
      </c>
      <c r="P202" s="83">
        <v>0</v>
      </c>
      <c r="Q202" s="82">
        <v>0</v>
      </c>
      <c r="R202" s="82">
        <v>0</v>
      </c>
      <c r="S202" s="82">
        <v>0</v>
      </c>
    </row>
    <row r="203" spans="1:19" ht="23.5" thickBot="1" x14ac:dyDescent="0.4">
      <c r="A203" s="88">
        <v>199</v>
      </c>
      <c r="B203" s="81" t="s">
        <v>393</v>
      </c>
      <c r="C203" s="82">
        <v>60</v>
      </c>
      <c r="D203" s="83">
        <v>33.700000000000003</v>
      </c>
      <c r="E203" s="82">
        <v>11.3</v>
      </c>
      <c r="F203" s="82">
        <v>8.1999999999999993</v>
      </c>
      <c r="G203" s="82">
        <v>59.2</v>
      </c>
      <c r="H203" s="83">
        <v>85.2</v>
      </c>
      <c r="I203" s="82">
        <v>14.1</v>
      </c>
      <c r="J203" s="82">
        <v>55.8</v>
      </c>
      <c r="K203" s="82">
        <v>114.5</v>
      </c>
      <c r="L203" s="83">
        <v>71.3</v>
      </c>
      <c r="M203" s="82">
        <v>25.2</v>
      </c>
      <c r="N203" s="82">
        <v>14.4</v>
      </c>
      <c r="O203" s="82">
        <v>128.19999999999999</v>
      </c>
      <c r="P203" s="83">
        <v>26.3</v>
      </c>
      <c r="Q203" s="82">
        <v>11.6</v>
      </c>
      <c r="R203" s="82" t="s">
        <v>478</v>
      </c>
      <c r="S203" s="82">
        <v>58.5</v>
      </c>
    </row>
    <row r="204" spans="1:19" ht="23.5" thickBot="1" x14ac:dyDescent="0.4">
      <c r="A204" s="88">
        <v>200</v>
      </c>
      <c r="B204" s="81" t="s">
        <v>394</v>
      </c>
      <c r="C204" s="82">
        <v>31</v>
      </c>
      <c r="D204" s="83">
        <v>97.5</v>
      </c>
      <c r="E204" s="82">
        <v>27.6</v>
      </c>
      <c r="F204" s="82">
        <v>38.6</v>
      </c>
      <c r="G204" s="82">
        <v>156.30000000000001</v>
      </c>
      <c r="H204" s="83">
        <v>36</v>
      </c>
      <c r="I204" s="82">
        <v>11.2</v>
      </c>
      <c r="J204" s="82">
        <v>12</v>
      </c>
      <c r="K204" s="82">
        <v>59.9</v>
      </c>
      <c r="L204" s="83">
        <v>41.2</v>
      </c>
      <c r="M204" s="82">
        <v>6.8</v>
      </c>
      <c r="N204" s="82">
        <v>23.7</v>
      </c>
      <c r="O204" s="82">
        <v>58.6</v>
      </c>
      <c r="P204" s="83">
        <v>81.7</v>
      </c>
      <c r="Q204" s="82">
        <v>23.9</v>
      </c>
      <c r="R204" s="82" t="s">
        <v>554</v>
      </c>
      <c r="S204" s="82">
        <v>385.8</v>
      </c>
    </row>
    <row r="205" spans="1:19" ht="23.5" thickBot="1" x14ac:dyDescent="0.4">
      <c r="A205" s="88">
        <v>201</v>
      </c>
      <c r="B205" s="81" t="s">
        <v>395</v>
      </c>
      <c r="C205" s="82">
        <v>10</v>
      </c>
      <c r="D205" s="83">
        <v>32.1</v>
      </c>
      <c r="E205" s="82">
        <v>17.7</v>
      </c>
      <c r="F205" s="82" t="s">
        <v>555</v>
      </c>
      <c r="G205" s="82">
        <v>108.2</v>
      </c>
      <c r="H205" s="83">
        <v>26.2</v>
      </c>
      <c r="I205" s="82">
        <v>32</v>
      </c>
      <c r="J205" s="82" t="s">
        <v>556</v>
      </c>
      <c r="K205" s="82">
        <v>433.1</v>
      </c>
      <c r="L205" s="83">
        <v>36</v>
      </c>
      <c r="M205" s="82">
        <v>0</v>
      </c>
      <c r="N205" s="82">
        <v>36</v>
      </c>
      <c r="O205" s="82">
        <v>36</v>
      </c>
      <c r="P205" s="83">
        <v>18.3</v>
      </c>
      <c r="Q205" s="82">
        <v>0</v>
      </c>
      <c r="R205" s="82">
        <v>0</v>
      </c>
      <c r="S205" s="82">
        <v>0</v>
      </c>
    </row>
    <row r="206" spans="1:19" ht="15" thickBot="1" x14ac:dyDescent="0.4">
      <c r="A206" s="88">
        <v>202</v>
      </c>
      <c r="B206" s="89" t="s">
        <v>412</v>
      </c>
      <c r="C206" s="82">
        <v>1</v>
      </c>
      <c r="D206" s="83">
        <v>364</v>
      </c>
      <c r="E206" s="82">
        <v>0</v>
      </c>
      <c r="F206" s="82">
        <v>0</v>
      </c>
      <c r="G206" s="82">
        <v>0</v>
      </c>
      <c r="H206" s="83">
        <v>0</v>
      </c>
      <c r="I206" s="82">
        <v>0</v>
      </c>
      <c r="J206" s="82">
        <v>0</v>
      </c>
      <c r="K206" s="82">
        <v>0</v>
      </c>
      <c r="L206" s="83">
        <v>0</v>
      </c>
      <c r="M206" s="82">
        <v>0</v>
      </c>
      <c r="N206" s="82">
        <v>0</v>
      </c>
      <c r="O206" s="82">
        <v>0</v>
      </c>
      <c r="P206" s="83">
        <v>0</v>
      </c>
      <c r="Q206" s="82">
        <v>0</v>
      </c>
      <c r="R206" s="82">
        <v>0</v>
      </c>
      <c r="S206" s="82">
        <v>0</v>
      </c>
    </row>
    <row r="207" spans="1:19" ht="15" thickBot="1" x14ac:dyDescent="0.4">
      <c r="A207" s="88">
        <v>203</v>
      </c>
      <c r="B207" s="89" t="s">
        <v>396</v>
      </c>
      <c r="C207" s="82">
        <v>0</v>
      </c>
      <c r="D207" s="83">
        <v>0</v>
      </c>
      <c r="E207" s="82">
        <v>0</v>
      </c>
      <c r="F207" s="82">
        <v>0</v>
      </c>
      <c r="G207" s="82">
        <v>0</v>
      </c>
      <c r="H207" s="83">
        <v>0</v>
      </c>
      <c r="I207" s="82">
        <v>0</v>
      </c>
      <c r="J207" s="82">
        <v>0</v>
      </c>
      <c r="K207" s="82">
        <v>0</v>
      </c>
      <c r="L207" s="83">
        <v>0</v>
      </c>
      <c r="M207" s="82">
        <v>0</v>
      </c>
      <c r="N207" s="82">
        <v>0</v>
      </c>
      <c r="O207" s="82">
        <v>0</v>
      </c>
      <c r="P207" s="83">
        <v>0</v>
      </c>
      <c r="Q207" s="82">
        <v>0</v>
      </c>
      <c r="R207" s="82">
        <v>0</v>
      </c>
      <c r="S207" s="82">
        <v>0</v>
      </c>
    </row>
    <row r="208" spans="1:19" ht="15" thickBot="1" x14ac:dyDescent="0.4">
      <c r="A208" s="88">
        <v>204</v>
      </c>
      <c r="B208" s="89" t="s">
        <v>412</v>
      </c>
      <c r="C208" s="82">
        <v>0</v>
      </c>
      <c r="D208" s="83">
        <v>0</v>
      </c>
      <c r="E208" s="82">
        <v>0</v>
      </c>
      <c r="F208" s="82">
        <v>0</v>
      </c>
      <c r="G208" s="82">
        <v>0</v>
      </c>
      <c r="H208" s="83">
        <v>0</v>
      </c>
      <c r="I208" s="82">
        <v>0</v>
      </c>
      <c r="J208" s="82">
        <v>0</v>
      </c>
      <c r="K208" s="82">
        <v>0</v>
      </c>
      <c r="L208" s="83">
        <v>0</v>
      </c>
      <c r="M208" s="82">
        <v>0</v>
      </c>
      <c r="N208" s="82">
        <v>0</v>
      </c>
      <c r="O208" s="82">
        <v>0</v>
      </c>
      <c r="P208" s="83">
        <v>0</v>
      </c>
      <c r="Q208" s="82">
        <v>0</v>
      </c>
      <c r="R208" s="82">
        <v>0</v>
      </c>
      <c r="S208" s="82">
        <v>0</v>
      </c>
    </row>
    <row r="209" spans="1:19" ht="15" thickBot="1" x14ac:dyDescent="0.4">
      <c r="A209" s="88">
        <v>205</v>
      </c>
      <c r="B209" s="89" t="s">
        <v>397</v>
      </c>
      <c r="C209" s="82">
        <v>1</v>
      </c>
      <c r="D209" s="83">
        <v>52</v>
      </c>
      <c r="E209" s="82">
        <v>0</v>
      </c>
      <c r="F209" s="82">
        <v>0</v>
      </c>
      <c r="G209" s="82">
        <v>0</v>
      </c>
      <c r="H209" s="83">
        <v>0</v>
      </c>
      <c r="I209" s="82">
        <v>0</v>
      </c>
      <c r="J209" s="82">
        <v>0</v>
      </c>
      <c r="K209" s="82">
        <v>0</v>
      </c>
      <c r="L209" s="83">
        <v>0</v>
      </c>
      <c r="M209" s="82">
        <v>0</v>
      </c>
      <c r="N209" s="82">
        <v>0</v>
      </c>
      <c r="O209" s="82">
        <v>0</v>
      </c>
      <c r="P209" s="83">
        <v>0</v>
      </c>
      <c r="Q209" s="82">
        <v>0</v>
      </c>
      <c r="R209" s="82">
        <v>0</v>
      </c>
      <c r="S209" s="82">
        <v>0</v>
      </c>
    </row>
    <row r="210" spans="1:19" x14ac:dyDescent="0.35">
      <c r="A210" s="174" t="s">
        <v>557</v>
      </c>
      <c r="B210" s="174"/>
      <c r="C210" s="174"/>
      <c r="D210" s="174"/>
      <c r="E210" s="174"/>
      <c r="F210" s="174"/>
      <c r="G210" s="174"/>
      <c r="H210" s="174"/>
      <c r="I210" s="174"/>
      <c r="J210" s="174"/>
      <c r="K210" s="174"/>
      <c r="L210" s="174"/>
      <c r="M210" s="174"/>
      <c r="N210" s="174"/>
      <c r="O210" s="174"/>
      <c r="P210" s="174"/>
      <c r="Q210" s="174"/>
      <c r="R210" s="174"/>
      <c r="S210" s="174"/>
    </row>
    <row r="211" spans="1:19" x14ac:dyDescent="0.35">
      <c r="A211" s="175"/>
      <c r="B211" s="175"/>
      <c r="C211" s="175"/>
      <c r="D211" s="175"/>
      <c r="E211" s="175"/>
      <c r="F211" s="175"/>
      <c r="G211" s="175"/>
      <c r="H211" s="175"/>
      <c r="I211" s="175"/>
      <c r="J211" s="175"/>
      <c r="K211" s="175"/>
      <c r="L211" s="175"/>
      <c r="M211" s="175"/>
      <c r="N211" s="175"/>
      <c r="O211" s="175"/>
      <c r="P211" s="175"/>
      <c r="Q211" s="175"/>
      <c r="R211" s="175"/>
      <c r="S211" s="175"/>
    </row>
    <row r="212" spans="1:19" x14ac:dyDescent="0.35">
      <c r="A212" s="23"/>
    </row>
    <row r="213" spans="1:19" x14ac:dyDescent="0.35">
      <c r="A213" s="207" t="s">
        <v>421</v>
      </c>
      <c r="B213" s="207"/>
      <c r="C213" s="207"/>
      <c r="D213" s="207"/>
      <c r="E213" s="207"/>
      <c r="F213" s="207"/>
      <c r="G213" s="207"/>
      <c r="H213" s="207"/>
      <c r="I213" s="207"/>
      <c r="J213" s="207"/>
      <c r="K213" s="207"/>
      <c r="L213" s="207"/>
      <c r="M213" s="207"/>
      <c r="N213" s="207"/>
      <c r="O213" s="207"/>
      <c r="P213" s="207"/>
      <c r="Q213" s="207"/>
      <c r="R213" s="207"/>
      <c r="S213" s="207"/>
    </row>
    <row r="214" spans="1:19" x14ac:dyDescent="0.35">
      <c r="A214" s="207"/>
      <c r="B214" s="207"/>
      <c r="C214" s="207"/>
      <c r="D214" s="207"/>
      <c r="E214" s="207"/>
      <c r="F214" s="207"/>
      <c r="G214" s="207"/>
      <c r="H214" s="207"/>
      <c r="I214" s="207"/>
      <c r="J214" s="207"/>
      <c r="K214" s="207"/>
      <c r="L214" s="207"/>
      <c r="M214" s="207"/>
      <c r="N214" s="207"/>
      <c r="O214" s="207"/>
      <c r="P214" s="207"/>
      <c r="Q214" s="207"/>
      <c r="R214" s="207"/>
      <c r="S214" s="207"/>
    </row>
    <row r="215" spans="1:19" x14ac:dyDescent="0.35">
      <c r="A215" s="207"/>
      <c r="B215" s="207"/>
      <c r="C215" s="207"/>
      <c r="D215" s="207"/>
      <c r="E215" s="207"/>
      <c r="F215" s="207"/>
      <c r="G215" s="207"/>
      <c r="H215" s="207"/>
      <c r="I215" s="207"/>
      <c r="J215" s="207"/>
      <c r="K215" s="207"/>
      <c r="L215" s="207"/>
      <c r="M215" s="207"/>
      <c r="N215" s="207"/>
      <c r="O215" s="207"/>
      <c r="P215" s="207"/>
      <c r="Q215" s="207"/>
      <c r="R215" s="207"/>
      <c r="S215" s="207"/>
    </row>
  </sheetData>
  <mergeCells count="10">
    <mergeCell ref="A210:S211"/>
    <mergeCell ref="A213:S215"/>
    <mergeCell ref="A1:S1"/>
    <mergeCell ref="A2:A4"/>
    <mergeCell ref="B2:B4"/>
    <mergeCell ref="D2:S2"/>
    <mergeCell ref="D3:G3"/>
    <mergeCell ref="H3:K3"/>
    <mergeCell ref="L3:O3"/>
    <mergeCell ref="P3:S3"/>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6"/>
  <sheetViews>
    <sheetView workbookViewId="0">
      <selection sqref="A1:K2"/>
    </sheetView>
  </sheetViews>
  <sheetFormatPr defaultColWidth="11.453125" defaultRowHeight="14.5" x14ac:dyDescent="0.35"/>
  <cols>
    <col min="1" max="1" width="5.81640625" customWidth="1"/>
    <col min="2" max="2" width="43.81640625" customWidth="1"/>
  </cols>
  <sheetData>
    <row r="1" spans="1:11" x14ac:dyDescent="0.35">
      <c r="A1" s="173" t="s">
        <v>607</v>
      </c>
      <c r="B1" s="173"/>
      <c r="C1" s="173"/>
      <c r="D1" s="173"/>
      <c r="E1" s="173"/>
      <c r="F1" s="173"/>
      <c r="G1" s="173"/>
      <c r="H1" s="173"/>
      <c r="I1" s="173"/>
      <c r="J1" s="173"/>
      <c r="K1" s="173"/>
    </row>
    <row r="2" spans="1:11" ht="15" thickBot="1" x14ac:dyDescent="0.4">
      <c r="A2" s="241"/>
      <c r="B2" s="241"/>
      <c r="C2" s="241"/>
      <c r="D2" s="241"/>
      <c r="E2" s="241"/>
      <c r="F2" s="241"/>
      <c r="G2" s="241"/>
      <c r="H2" s="241"/>
      <c r="I2" s="241"/>
      <c r="J2" s="241"/>
      <c r="K2" s="241"/>
    </row>
    <row r="3" spans="1:11" ht="15" thickBot="1" x14ac:dyDescent="0.4">
      <c r="A3" s="176" t="s">
        <v>206</v>
      </c>
      <c r="B3" s="242" t="s">
        <v>151</v>
      </c>
      <c r="C3" s="56" t="s">
        <v>155</v>
      </c>
      <c r="D3" s="197" t="s">
        <v>558</v>
      </c>
      <c r="E3" s="198"/>
      <c r="F3" s="198"/>
      <c r="G3" s="198"/>
      <c r="H3" s="198"/>
      <c r="I3" s="198"/>
      <c r="J3" s="198"/>
      <c r="K3" s="199"/>
    </row>
    <row r="4" spans="1:11" ht="15" thickBot="1" x14ac:dyDescent="0.4">
      <c r="A4" s="206"/>
      <c r="B4" s="299"/>
      <c r="C4" s="96" t="s">
        <v>424</v>
      </c>
      <c r="D4" s="197" t="s">
        <v>399</v>
      </c>
      <c r="E4" s="198"/>
      <c r="F4" s="198"/>
      <c r="G4" s="199"/>
      <c r="H4" s="197" t="s">
        <v>400</v>
      </c>
      <c r="I4" s="198"/>
      <c r="J4" s="198"/>
      <c r="K4" s="199"/>
    </row>
    <row r="5" spans="1:11" ht="15" thickBot="1" x14ac:dyDescent="0.4">
      <c r="A5" s="177"/>
      <c r="B5" s="243"/>
      <c r="C5" s="97"/>
      <c r="D5" s="48" t="s">
        <v>168</v>
      </c>
      <c r="E5" s="47" t="s">
        <v>90</v>
      </c>
      <c r="F5" s="47" t="s">
        <v>91</v>
      </c>
      <c r="G5" s="47" t="s">
        <v>92</v>
      </c>
      <c r="H5" s="48" t="s">
        <v>168</v>
      </c>
      <c r="I5" s="48" t="s">
        <v>90</v>
      </c>
      <c r="J5" s="48" t="s">
        <v>91</v>
      </c>
      <c r="K5" s="48" t="s">
        <v>92</v>
      </c>
    </row>
    <row r="6" spans="1:11" ht="15" thickBot="1" x14ac:dyDescent="0.4">
      <c r="A6" s="49">
        <v>1</v>
      </c>
      <c r="B6" s="81" t="s">
        <v>212</v>
      </c>
      <c r="C6" s="50">
        <v>14</v>
      </c>
      <c r="D6" s="74">
        <v>6.4</v>
      </c>
      <c r="E6" s="50">
        <v>1.8</v>
      </c>
      <c r="F6" s="50">
        <v>2</v>
      </c>
      <c r="G6" s="50">
        <v>10.8</v>
      </c>
      <c r="H6" s="74">
        <v>6.4</v>
      </c>
      <c r="I6" s="50">
        <v>5.3</v>
      </c>
      <c r="J6" s="50" t="s">
        <v>559</v>
      </c>
      <c r="K6" s="50">
        <v>19.399999999999999</v>
      </c>
    </row>
    <row r="7" spans="1:11" ht="15" thickBot="1" x14ac:dyDescent="0.4">
      <c r="A7" s="49">
        <v>2</v>
      </c>
      <c r="B7" s="81" t="s">
        <v>213</v>
      </c>
      <c r="C7" s="50">
        <v>56</v>
      </c>
      <c r="D7" s="74">
        <v>67.2</v>
      </c>
      <c r="E7" s="50">
        <v>13.8</v>
      </c>
      <c r="F7" s="50">
        <v>23.4</v>
      </c>
      <c r="G7" s="50">
        <v>111</v>
      </c>
      <c r="H7" s="74">
        <v>77.5</v>
      </c>
      <c r="I7" s="50">
        <v>11.4</v>
      </c>
      <c r="J7" s="50">
        <v>54.7</v>
      </c>
      <c r="K7" s="50">
        <v>100.3</v>
      </c>
    </row>
    <row r="8" spans="1:11" ht="15" thickBot="1" x14ac:dyDescent="0.4">
      <c r="A8" s="49">
        <v>3</v>
      </c>
      <c r="B8" s="81" t="s">
        <v>140</v>
      </c>
      <c r="C8" s="50">
        <v>4199</v>
      </c>
      <c r="D8" s="74">
        <v>252.4</v>
      </c>
      <c r="E8" s="50">
        <v>3</v>
      </c>
      <c r="F8" s="50">
        <v>246.6</v>
      </c>
      <c r="G8" s="50">
        <v>258.2</v>
      </c>
      <c r="H8" s="74">
        <v>238.7</v>
      </c>
      <c r="I8" s="50">
        <v>3</v>
      </c>
      <c r="J8" s="50">
        <v>232.7</v>
      </c>
      <c r="K8" s="50">
        <v>244.7</v>
      </c>
    </row>
    <row r="9" spans="1:11" ht="15" thickBot="1" x14ac:dyDescent="0.4">
      <c r="A9" s="49">
        <v>4</v>
      </c>
      <c r="B9" s="81" t="s">
        <v>214</v>
      </c>
      <c r="C9" s="50">
        <v>14</v>
      </c>
      <c r="D9" s="74">
        <v>23.3</v>
      </c>
      <c r="E9" s="50">
        <v>18.8</v>
      </c>
      <c r="F9" s="50" t="s">
        <v>475</v>
      </c>
      <c r="G9" s="50">
        <v>66.8</v>
      </c>
      <c r="H9" s="74">
        <v>6.2</v>
      </c>
      <c r="I9" s="50">
        <v>2.2999999999999998</v>
      </c>
      <c r="J9" s="50" t="s">
        <v>480</v>
      </c>
      <c r="K9" s="50">
        <v>12.6</v>
      </c>
    </row>
    <row r="10" spans="1:11" ht="15" thickBot="1" x14ac:dyDescent="0.4">
      <c r="A10" s="49">
        <v>5</v>
      </c>
      <c r="B10" s="81" t="s">
        <v>215</v>
      </c>
      <c r="C10" s="50">
        <v>1</v>
      </c>
      <c r="D10" s="74">
        <v>0</v>
      </c>
      <c r="E10" s="50">
        <v>0</v>
      </c>
      <c r="F10" s="50">
        <v>0</v>
      </c>
      <c r="G10" s="50">
        <v>0</v>
      </c>
      <c r="H10" s="74">
        <v>12</v>
      </c>
      <c r="I10" s="50">
        <v>0</v>
      </c>
      <c r="J10" s="50">
        <v>0</v>
      </c>
      <c r="K10" s="50">
        <v>0</v>
      </c>
    </row>
    <row r="11" spans="1:11" ht="15" thickBot="1" x14ac:dyDescent="0.4">
      <c r="A11" s="49">
        <v>6</v>
      </c>
      <c r="B11" s="81" t="s">
        <v>216</v>
      </c>
      <c r="C11" s="50">
        <v>75</v>
      </c>
      <c r="D11" s="74">
        <v>24.1</v>
      </c>
      <c r="E11" s="50">
        <v>4.8</v>
      </c>
      <c r="F11" s="50">
        <v>14.6</v>
      </c>
      <c r="G11" s="50">
        <v>33.700000000000003</v>
      </c>
      <c r="H11" s="74">
        <v>19.899999999999999</v>
      </c>
      <c r="I11" s="50">
        <v>9.9</v>
      </c>
      <c r="J11" s="50" t="s">
        <v>428</v>
      </c>
      <c r="K11" s="50">
        <v>40.700000000000003</v>
      </c>
    </row>
    <row r="12" spans="1:11" ht="15" thickBot="1" x14ac:dyDescent="0.4">
      <c r="A12" s="49">
        <v>7</v>
      </c>
      <c r="B12" s="81" t="s">
        <v>401</v>
      </c>
      <c r="C12" s="50">
        <v>171</v>
      </c>
      <c r="D12" s="74">
        <v>69.5</v>
      </c>
      <c r="E12" s="50">
        <v>6.9</v>
      </c>
      <c r="F12" s="50">
        <v>55.8</v>
      </c>
      <c r="G12" s="50">
        <v>83.3</v>
      </c>
      <c r="H12" s="74">
        <v>54.7</v>
      </c>
      <c r="I12" s="50">
        <v>9.3000000000000007</v>
      </c>
      <c r="J12" s="50">
        <v>36.1</v>
      </c>
      <c r="K12" s="50">
        <v>73.400000000000006</v>
      </c>
    </row>
    <row r="13" spans="1:11" ht="15" thickBot="1" x14ac:dyDescent="0.4">
      <c r="A13" s="49">
        <v>8</v>
      </c>
      <c r="B13" s="81" t="s">
        <v>218</v>
      </c>
      <c r="C13" s="50">
        <v>134</v>
      </c>
      <c r="D13" s="74">
        <v>50.3</v>
      </c>
      <c r="E13" s="50">
        <v>4.2</v>
      </c>
      <c r="F13" s="50">
        <v>41.8</v>
      </c>
      <c r="G13" s="50">
        <v>58.7</v>
      </c>
      <c r="H13" s="74">
        <v>48.4</v>
      </c>
      <c r="I13" s="50">
        <v>6.2</v>
      </c>
      <c r="J13" s="50">
        <v>35.9</v>
      </c>
      <c r="K13" s="50">
        <v>60.9</v>
      </c>
    </row>
    <row r="14" spans="1:11" ht="15" thickBot="1" x14ac:dyDescent="0.4">
      <c r="A14" s="49">
        <v>9</v>
      </c>
      <c r="B14" s="81" t="s">
        <v>219</v>
      </c>
      <c r="C14" s="50">
        <v>33</v>
      </c>
      <c r="D14" s="74">
        <v>59.3</v>
      </c>
      <c r="E14" s="50">
        <v>11.7</v>
      </c>
      <c r="F14" s="50">
        <v>33.700000000000003</v>
      </c>
      <c r="G14" s="50">
        <v>84.9</v>
      </c>
      <c r="H14" s="74">
        <v>25.9</v>
      </c>
      <c r="I14" s="50">
        <v>6.6</v>
      </c>
      <c r="J14" s="50">
        <v>12</v>
      </c>
      <c r="K14" s="50">
        <v>39.700000000000003</v>
      </c>
    </row>
    <row r="15" spans="1:11" ht="15" thickBot="1" x14ac:dyDescent="0.4">
      <c r="A15" s="49">
        <v>10</v>
      </c>
      <c r="B15" s="81" t="s">
        <v>220</v>
      </c>
      <c r="C15" s="50">
        <v>40</v>
      </c>
      <c r="D15" s="74">
        <v>68.3</v>
      </c>
      <c r="E15" s="50">
        <v>10</v>
      </c>
      <c r="F15" s="50">
        <v>48.1</v>
      </c>
      <c r="G15" s="50">
        <v>88.5</v>
      </c>
      <c r="H15" s="74">
        <v>58</v>
      </c>
      <c r="I15" s="50">
        <v>31.7</v>
      </c>
      <c r="J15" s="50" t="s">
        <v>560</v>
      </c>
      <c r="K15" s="50">
        <v>194.2</v>
      </c>
    </row>
    <row r="16" spans="1:11" ht="15" thickBot="1" x14ac:dyDescent="0.4">
      <c r="A16" s="49">
        <v>11</v>
      </c>
      <c r="B16" s="81" t="s">
        <v>221</v>
      </c>
      <c r="C16" s="50">
        <v>45</v>
      </c>
      <c r="D16" s="74">
        <v>67.3</v>
      </c>
      <c r="E16" s="50">
        <v>10.4</v>
      </c>
      <c r="F16" s="50">
        <v>46.1</v>
      </c>
      <c r="G16" s="50">
        <v>88.4</v>
      </c>
      <c r="H16" s="74">
        <v>100.5</v>
      </c>
      <c r="I16" s="50">
        <v>24.8</v>
      </c>
      <c r="J16" s="50">
        <v>46.4</v>
      </c>
      <c r="K16" s="50">
        <v>154.6</v>
      </c>
    </row>
    <row r="17" spans="1:11" ht="15" thickBot="1" x14ac:dyDescent="0.4">
      <c r="A17" s="49">
        <v>12</v>
      </c>
      <c r="B17" s="81" t="s">
        <v>200</v>
      </c>
      <c r="C17" s="50">
        <v>351</v>
      </c>
      <c r="D17" s="74">
        <v>114.5</v>
      </c>
      <c r="E17" s="50">
        <v>14</v>
      </c>
      <c r="F17" s="50">
        <v>86.9</v>
      </c>
      <c r="G17" s="50">
        <v>142.1</v>
      </c>
      <c r="H17" s="74">
        <v>107.7</v>
      </c>
      <c r="I17" s="50">
        <v>9</v>
      </c>
      <c r="J17" s="50">
        <v>89.9</v>
      </c>
      <c r="K17" s="50">
        <v>125.5</v>
      </c>
    </row>
    <row r="18" spans="1:11" ht="15" thickBot="1" x14ac:dyDescent="0.4">
      <c r="A18" s="49">
        <v>13</v>
      </c>
      <c r="B18" s="81" t="s">
        <v>222</v>
      </c>
      <c r="C18" s="50">
        <v>1</v>
      </c>
      <c r="D18" s="98"/>
      <c r="E18" s="50">
        <v>0</v>
      </c>
      <c r="F18" s="50">
        <v>0</v>
      </c>
      <c r="G18" s="50">
        <v>0</v>
      </c>
      <c r="H18" s="74">
        <v>104</v>
      </c>
      <c r="I18" s="50">
        <v>0</v>
      </c>
      <c r="J18" s="50">
        <v>0</v>
      </c>
      <c r="K18" s="50">
        <v>0</v>
      </c>
    </row>
    <row r="19" spans="1:11" ht="15" thickBot="1" x14ac:dyDescent="0.4">
      <c r="A19" s="49">
        <v>14</v>
      </c>
      <c r="B19" s="81" t="s">
        <v>223</v>
      </c>
      <c r="C19" s="50">
        <v>0</v>
      </c>
      <c r="D19" s="74">
        <v>0</v>
      </c>
      <c r="E19" s="50">
        <v>0</v>
      </c>
      <c r="F19" s="50">
        <v>0</v>
      </c>
      <c r="G19" s="50">
        <v>0</v>
      </c>
      <c r="H19" s="74">
        <v>0</v>
      </c>
      <c r="I19" s="50">
        <v>0</v>
      </c>
      <c r="J19" s="50">
        <v>0</v>
      </c>
      <c r="K19" s="50">
        <v>0</v>
      </c>
    </row>
    <row r="20" spans="1:11" ht="15" thickBot="1" x14ac:dyDescent="0.4">
      <c r="A20" s="49">
        <v>15</v>
      </c>
      <c r="B20" s="81" t="s">
        <v>224</v>
      </c>
      <c r="C20" s="50">
        <v>0</v>
      </c>
      <c r="D20" s="74">
        <v>0</v>
      </c>
      <c r="E20" s="50">
        <v>0</v>
      </c>
      <c r="F20" s="50">
        <v>0</v>
      </c>
      <c r="G20" s="50">
        <v>0</v>
      </c>
      <c r="H20" s="74">
        <v>0</v>
      </c>
      <c r="I20" s="50">
        <v>0</v>
      </c>
      <c r="J20" s="50">
        <v>0</v>
      </c>
      <c r="K20" s="50">
        <v>0</v>
      </c>
    </row>
    <row r="21" spans="1:11" ht="15" thickBot="1" x14ac:dyDescent="0.4">
      <c r="A21" s="49">
        <v>16</v>
      </c>
      <c r="B21" s="81" t="s">
        <v>225</v>
      </c>
      <c r="C21" s="50">
        <v>3</v>
      </c>
      <c r="D21" s="74">
        <v>214.6</v>
      </c>
      <c r="E21" s="50">
        <v>0</v>
      </c>
      <c r="F21" s="50">
        <v>0</v>
      </c>
      <c r="G21" s="50">
        <v>0</v>
      </c>
      <c r="H21" s="74">
        <v>260</v>
      </c>
      <c r="I21" s="50">
        <v>0</v>
      </c>
      <c r="J21" s="50">
        <v>0</v>
      </c>
      <c r="K21" s="50">
        <v>0</v>
      </c>
    </row>
    <row r="22" spans="1:11" ht="15" thickBot="1" x14ac:dyDescent="0.4">
      <c r="A22" s="49">
        <v>17</v>
      </c>
      <c r="B22" s="81" t="s">
        <v>226</v>
      </c>
      <c r="C22" s="50">
        <v>75</v>
      </c>
      <c r="D22" s="74">
        <v>19.399999999999999</v>
      </c>
      <c r="E22" s="50">
        <v>3.9</v>
      </c>
      <c r="F22" s="50">
        <v>11.6</v>
      </c>
      <c r="G22" s="50">
        <v>27.3</v>
      </c>
      <c r="H22" s="74">
        <v>5.6</v>
      </c>
      <c r="I22" s="50">
        <v>1.1000000000000001</v>
      </c>
      <c r="J22" s="50">
        <v>3.4</v>
      </c>
      <c r="K22" s="50">
        <v>7.8</v>
      </c>
    </row>
    <row r="23" spans="1:11" ht="15" thickBot="1" x14ac:dyDescent="0.4">
      <c r="A23" s="49">
        <v>18</v>
      </c>
      <c r="B23" s="81" t="s">
        <v>227</v>
      </c>
      <c r="C23" s="50">
        <v>0</v>
      </c>
      <c r="D23" s="74">
        <v>0</v>
      </c>
      <c r="E23" s="50">
        <v>0</v>
      </c>
      <c r="F23" s="50">
        <v>0</v>
      </c>
      <c r="G23" s="50">
        <v>0</v>
      </c>
      <c r="H23" s="74">
        <v>0</v>
      </c>
      <c r="I23" s="50">
        <v>0</v>
      </c>
      <c r="J23" s="50">
        <v>0</v>
      </c>
      <c r="K23" s="50">
        <v>0</v>
      </c>
    </row>
    <row r="24" spans="1:11" ht="15" thickBot="1" x14ac:dyDescent="0.4">
      <c r="A24" s="49">
        <v>19</v>
      </c>
      <c r="B24" s="81" t="s">
        <v>228</v>
      </c>
      <c r="C24" s="50">
        <v>18</v>
      </c>
      <c r="D24" s="74">
        <v>52.8</v>
      </c>
      <c r="E24" s="50">
        <v>16.2</v>
      </c>
      <c r="F24" s="50">
        <v>19</v>
      </c>
      <c r="G24" s="50">
        <v>86.6</v>
      </c>
      <c r="H24" s="74">
        <v>3.3</v>
      </c>
      <c r="I24" s="50">
        <v>0.6</v>
      </c>
      <c r="J24" s="50">
        <v>0.6</v>
      </c>
      <c r="K24" s="50">
        <v>5.9</v>
      </c>
    </row>
    <row r="25" spans="1:11" ht="15" thickBot="1" x14ac:dyDescent="0.4">
      <c r="A25" s="49">
        <v>20</v>
      </c>
      <c r="B25" s="81" t="s">
        <v>229</v>
      </c>
      <c r="C25" s="50">
        <v>11</v>
      </c>
      <c r="D25" s="74">
        <v>126</v>
      </c>
      <c r="E25" s="50">
        <v>35.799999999999997</v>
      </c>
      <c r="F25" s="50">
        <v>38.299999999999997</v>
      </c>
      <c r="G25" s="50">
        <v>213.7</v>
      </c>
      <c r="H25" s="74">
        <v>56.6</v>
      </c>
      <c r="I25" s="50">
        <v>29.6</v>
      </c>
      <c r="J25" s="50" t="s">
        <v>561</v>
      </c>
      <c r="K25" s="50">
        <v>138.69999999999999</v>
      </c>
    </row>
    <row r="26" spans="1:11" ht="15" thickBot="1" x14ac:dyDescent="0.4">
      <c r="A26" s="49">
        <v>21</v>
      </c>
      <c r="B26" s="81" t="s">
        <v>230</v>
      </c>
      <c r="C26" s="50">
        <v>22</v>
      </c>
      <c r="D26" s="74">
        <v>36.4</v>
      </c>
      <c r="E26" s="50">
        <v>9.5</v>
      </c>
      <c r="F26" s="50">
        <v>16.399999999999999</v>
      </c>
      <c r="G26" s="50">
        <v>56.4</v>
      </c>
      <c r="H26" s="74">
        <v>31.8</v>
      </c>
      <c r="I26" s="50">
        <v>14.2</v>
      </c>
      <c r="J26" s="50" t="s">
        <v>522</v>
      </c>
      <c r="K26" s="50">
        <v>68.3</v>
      </c>
    </row>
    <row r="27" spans="1:11" ht="15" thickBot="1" x14ac:dyDescent="0.4">
      <c r="A27" s="49">
        <v>22</v>
      </c>
      <c r="B27" s="81" t="s">
        <v>231</v>
      </c>
      <c r="C27" s="50">
        <v>29</v>
      </c>
      <c r="D27" s="74">
        <v>27</v>
      </c>
      <c r="E27" s="50">
        <v>12.8</v>
      </c>
      <c r="F27" s="50" t="s">
        <v>511</v>
      </c>
      <c r="G27" s="50">
        <v>57.2</v>
      </c>
      <c r="H27" s="74">
        <v>56.4</v>
      </c>
      <c r="I27" s="50">
        <v>15.6</v>
      </c>
      <c r="J27" s="50">
        <v>23.9</v>
      </c>
      <c r="K27" s="50">
        <v>89</v>
      </c>
    </row>
    <row r="28" spans="1:11" ht="15" thickBot="1" x14ac:dyDescent="0.4">
      <c r="A28" s="49">
        <v>23</v>
      </c>
      <c r="B28" s="81" t="s">
        <v>232</v>
      </c>
      <c r="C28" s="50">
        <v>0</v>
      </c>
      <c r="D28" s="74">
        <v>0</v>
      </c>
      <c r="E28" s="50">
        <v>0</v>
      </c>
      <c r="F28" s="50">
        <v>0</v>
      </c>
      <c r="G28" s="50">
        <v>0</v>
      </c>
      <c r="H28" s="74">
        <v>0</v>
      </c>
      <c r="I28" s="50">
        <v>0</v>
      </c>
      <c r="J28" s="50">
        <v>0</v>
      </c>
      <c r="K28" s="50">
        <v>0</v>
      </c>
    </row>
    <row r="29" spans="1:11" ht="15" thickBot="1" x14ac:dyDescent="0.4">
      <c r="A29" s="49">
        <v>24</v>
      </c>
      <c r="B29" s="81" t="s">
        <v>233</v>
      </c>
      <c r="C29" s="50">
        <v>7</v>
      </c>
      <c r="D29" s="74">
        <v>30.6</v>
      </c>
      <c r="E29" s="50">
        <v>21.3</v>
      </c>
      <c r="F29" s="50" t="s">
        <v>562</v>
      </c>
      <c r="G29" s="50">
        <v>301.89999999999998</v>
      </c>
      <c r="H29" s="74">
        <v>100.3</v>
      </c>
      <c r="I29" s="50">
        <v>31.2</v>
      </c>
      <c r="J29" s="50">
        <v>0</v>
      </c>
      <c r="K29" s="50">
        <v>0</v>
      </c>
    </row>
    <row r="30" spans="1:11" ht="15" thickBot="1" x14ac:dyDescent="0.4">
      <c r="A30" s="49">
        <v>25</v>
      </c>
      <c r="B30" s="81" t="s">
        <v>234</v>
      </c>
      <c r="C30" s="50">
        <v>42</v>
      </c>
      <c r="D30" s="74">
        <v>110.5</v>
      </c>
      <c r="E30" s="50">
        <v>15.3</v>
      </c>
      <c r="F30" s="50">
        <v>79.599999999999994</v>
      </c>
      <c r="G30" s="50">
        <v>141.30000000000001</v>
      </c>
      <c r="H30" s="74">
        <v>60.1</v>
      </c>
      <c r="I30" s="50">
        <v>19.7</v>
      </c>
      <c r="J30" s="50">
        <v>18.100000000000001</v>
      </c>
      <c r="K30" s="50">
        <v>102.1</v>
      </c>
    </row>
    <row r="31" spans="1:11" ht="15" thickBot="1" x14ac:dyDescent="0.4">
      <c r="A31" s="49">
        <v>26</v>
      </c>
      <c r="B31" s="81" t="s">
        <v>235</v>
      </c>
      <c r="C31" s="50">
        <v>56</v>
      </c>
      <c r="D31" s="74">
        <v>39.9</v>
      </c>
      <c r="E31" s="50">
        <v>62</v>
      </c>
      <c r="F31" s="50">
        <v>0</v>
      </c>
      <c r="G31" s="50">
        <v>0</v>
      </c>
      <c r="H31" s="74">
        <v>85.7</v>
      </c>
      <c r="I31" s="50">
        <v>10.8</v>
      </c>
      <c r="J31" s="50">
        <v>63.9</v>
      </c>
      <c r="K31" s="50">
        <v>107.5</v>
      </c>
    </row>
    <row r="32" spans="1:11" ht="15" thickBot="1" x14ac:dyDescent="0.4">
      <c r="A32" s="49">
        <v>27</v>
      </c>
      <c r="B32" s="81" t="s">
        <v>141</v>
      </c>
      <c r="C32" s="50">
        <v>4162</v>
      </c>
      <c r="D32" s="74">
        <v>165.4</v>
      </c>
      <c r="E32" s="50">
        <v>3</v>
      </c>
      <c r="F32" s="50">
        <v>159.5</v>
      </c>
      <c r="G32" s="50">
        <v>171.4</v>
      </c>
      <c r="H32" s="74">
        <v>174</v>
      </c>
      <c r="I32" s="50">
        <v>3.1</v>
      </c>
      <c r="J32" s="50">
        <v>168</v>
      </c>
      <c r="K32" s="50">
        <v>180</v>
      </c>
    </row>
    <row r="33" spans="1:11" ht="15" thickBot="1" x14ac:dyDescent="0.4">
      <c r="A33" s="49">
        <v>28</v>
      </c>
      <c r="B33" s="81" t="s">
        <v>236</v>
      </c>
      <c r="C33" s="50">
        <v>13</v>
      </c>
      <c r="D33" s="74">
        <v>56.4</v>
      </c>
      <c r="E33" s="50">
        <v>9.3000000000000007</v>
      </c>
      <c r="F33" s="50">
        <v>33.6</v>
      </c>
      <c r="G33" s="50">
        <v>79.3</v>
      </c>
      <c r="H33" s="74">
        <v>33.799999999999997</v>
      </c>
      <c r="I33" s="50">
        <v>60</v>
      </c>
      <c r="J33" s="50">
        <v>0</v>
      </c>
      <c r="K33" s="50">
        <v>0</v>
      </c>
    </row>
    <row r="34" spans="1:11" ht="15" thickBot="1" x14ac:dyDescent="0.4">
      <c r="A34" s="49">
        <v>29</v>
      </c>
      <c r="B34" s="81" t="s">
        <v>202</v>
      </c>
      <c r="C34" s="50">
        <v>410</v>
      </c>
      <c r="D34" s="74">
        <v>76.7</v>
      </c>
      <c r="E34" s="50">
        <v>4.4000000000000004</v>
      </c>
      <c r="F34" s="50">
        <v>68</v>
      </c>
      <c r="G34" s="50">
        <v>85.4</v>
      </c>
      <c r="H34" s="74">
        <v>34.5</v>
      </c>
      <c r="I34" s="50">
        <v>5.3</v>
      </c>
      <c r="J34" s="50">
        <v>24</v>
      </c>
      <c r="K34" s="50">
        <v>45</v>
      </c>
    </row>
    <row r="35" spans="1:11" ht="15" thickBot="1" x14ac:dyDescent="0.4">
      <c r="A35" s="49">
        <v>30</v>
      </c>
      <c r="B35" s="81" t="s">
        <v>237</v>
      </c>
      <c r="C35" s="50">
        <v>0</v>
      </c>
      <c r="D35" s="74">
        <v>0</v>
      </c>
      <c r="E35" s="50">
        <v>0</v>
      </c>
      <c r="F35" s="50">
        <v>0</v>
      </c>
      <c r="G35" s="50">
        <v>0</v>
      </c>
      <c r="H35" s="74">
        <v>0</v>
      </c>
      <c r="I35" s="50">
        <v>0</v>
      </c>
      <c r="J35" s="50">
        <v>0</v>
      </c>
      <c r="K35" s="50">
        <v>0</v>
      </c>
    </row>
    <row r="36" spans="1:11" ht="15" thickBot="1" x14ac:dyDescent="0.4">
      <c r="A36" s="49">
        <v>31</v>
      </c>
      <c r="B36" s="81" t="s">
        <v>238</v>
      </c>
      <c r="C36" s="50">
        <v>26</v>
      </c>
      <c r="D36" s="74">
        <v>75.8</v>
      </c>
      <c r="E36" s="50">
        <v>15.2</v>
      </c>
      <c r="F36" s="50">
        <v>39.9</v>
      </c>
      <c r="G36" s="50">
        <v>111.6</v>
      </c>
      <c r="H36" s="74">
        <v>81.400000000000006</v>
      </c>
      <c r="I36" s="50">
        <v>16.8</v>
      </c>
      <c r="J36" s="50">
        <v>41.8</v>
      </c>
      <c r="K36" s="50">
        <v>121.1</v>
      </c>
    </row>
    <row r="37" spans="1:11" ht="15" thickBot="1" x14ac:dyDescent="0.4">
      <c r="A37" s="49">
        <v>32</v>
      </c>
      <c r="B37" s="81" t="s">
        <v>239</v>
      </c>
      <c r="C37" s="50">
        <v>749</v>
      </c>
      <c r="D37" s="74">
        <v>141.30000000000001</v>
      </c>
      <c r="E37" s="50">
        <v>6.1</v>
      </c>
      <c r="F37" s="50">
        <v>129.5</v>
      </c>
      <c r="G37" s="50">
        <v>153.19999999999999</v>
      </c>
      <c r="H37" s="74">
        <v>106.3</v>
      </c>
      <c r="I37" s="50">
        <v>5.9</v>
      </c>
      <c r="J37" s="50">
        <v>94.7</v>
      </c>
      <c r="K37" s="50">
        <v>117.9</v>
      </c>
    </row>
    <row r="38" spans="1:11" ht="15" thickBot="1" x14ac:dyDescent="0.4">
      <c r="A38" s="49">
        <v>33</v>
      </c>
      <c r="B38" s="81" t="s">
        <v>240</v>
      </c>
      <c r="C38" s="50">
        <v>91</v>
      </c>
      <c r="D38" s="74">
        <v>111.5</v>
      </c>
      <c r="E38" s="50">
        <v>11.8</v>
      </c>
      <c r="F38" s="50">
        <v>88</v>
      </c>
      <c r="G38" s="50">
        <v>134.9</v>
      </c>
      <c r="H38" s="74">
        <v>72.400000000000006</v>
      </c>
      <c r="I38" s="50">
        <v>21.3</v>
      </c>
      <c r="J38" s="50">
        <v>28.9</v>
      </c>
      <c r="K38" s="50">
        <v>115.9</v>
      </c>
    </row>
    <row r="39" spans="1:11" ht="15" thickBot="1" x14ac:dyDescent="0.4">
      <c r="A39" s="49">
        <v>34</v>
      </c>
      <c r="B39" s="81" t="s">
        <v>241</v>
      </c>
      <c r="C39" s="50">
        <v>19</v>
      </c>
      <c r="D39" s="74">
        <v>87.7</v>
      </c>
      <c r="E39" s="50">
        <v>19.8</v>
      </c>
      <c r="F39" s="50">
        <v>42.8</v>
      </c>
      <c r="G39" s="50">
        <v>132.6</v>
      </c>
      <c r="H39" s="74">
        <v>161.19999999999999</v>
      </c>
      <c r="I39" s="50">
        <v>131</v>
      </c>
      <c r="J39" s="50" t="s">
        <v>563</v>
      </c>
      <c r="K39" s="50">
        <v>1825.2</v>
      </c>
    </row>
    <row r="40" spans="1:11" ht="15" thickBot="1" x14ac:dyDescent="0.4">
      <c r="A40" s="49">
        <v>35</v>
      </c>
      <c r="B40" s="81" t="s">
        <v>242</v>
      </c>
      <c r="C40" s="50">
        <v>1757</v>
      </c>
      <c r="D40" s="74">
        <v>126.4</v>
      </c>
      <c r="E40" s="50">
        <v>3.9</v>
      </c>
      <c r="F40" s="50">
        <v>118.7</v>
      </c>
      <c r="G40" s="50">
        <v>134.1</v>
      </c>
      <c r="H40" s="74">
        <v>95.9</v>
      </c>
      <c r="I40" s="50">
        <v>3.3</v>
      </c>
      <c r="J40" s="50">
        <v>89.4</v>
      </c>
      <c r="K40" s="50">
        <v>102.3</v>
      </c>
    </row>
    <row r="41" spans="1:11" ht="15" thickBot="1" x14ac:dyDescent="0.4">
      <c r="A41" s="49">
        <v>36</v>
      </c>
      <c r="B41" s="81" t="s">
        <v>243</v>
      </c>
      <c r="C41" s="50">
        <v>207</v>
      </c>
      <c r="D41" s="74">
        <v>75.099999999999994</v>
      </c>
      <c r="E41" s="50">
        <v>7.8</v>
      </c>
      <c r="F41" s="50">
        <v>59.8</v>
      </c>
      <c r="G41" s="50">
        <v>90.4</v>
      </c>
      <c r="H41" s="74">
        <v>48.2</v>
      </c>
      <c r="I41" s="50">
        <v>9.6</v>
      </c>
      <c r="J41" s="50">
        <v>29</v>
      </c>
      <c r="K41" s="50">
        <v>67.5</v>
      </c>
    </row>
    <row r="42" spans="1:11" ht="23.5" thickBot="1" x14ac:dyDescent="0.4">
      <c r="A42" s="49">
        <v>37</v>
      </c>
      <c r="B42" s="81" t="s">
        <v>244</v>
      </c>
      <c r="C42" s="50">
        <v>3</v>
      </c>
      <c r="D42" s="74">
        <v>0</v>
      </c>
      <c r="E42" s="50">
        <v>0</v>
      </c>
      <c r="F42" s="50">
        <v>0</v>
      </c>
      <c r="G42" s="50">
        <v>0</v>
      </c>
      <c r="H42" s="74">
        <v>171</v>
      </c>
      <c r="I42" s="50">
        <v>40.9</v>
      </c>
      <c r="J42" s="50">
        <v>71</v>
      </c>
      <c r="K42" s="50">
        <v>271.10000000000002</v>
      </c>
    </row>
    <row r="43" spans="1:11" ht="15" thickBot="1" x14ac:dyDescent="0.4">
      <c r="A43" s="49">
        <v>38</v>
      </c>
      <c r="B43" s="81" t="s">
        <v>196</v>
      </c>
      <c r="C43" s="50">
        <v>605</v>
      </c>
      <c r="D43" s="74">
        <v>180.2</v>
      </c>
      <c r="E43" s="50">
        <v>7.9</v>
      </c>
      <c r="F43" s="50">
        <v>164.6</v>
      </c>
      <c r="G43" s="50">
        <v>195.8</v>
      </c>
      <c r="H43" s="74">
        <v>137.4</v>
      </c>
      <c r="I43" s="50">
        <v>10.1</v>
      </c>
      <c r="J43" s="50">
        <v>117.5</v>
      </c>
      <c r="K43" s="50">
        <v>157.30000000000001</v>
      </c>
    </row>
    <row r="44" spans="1:11" ht="15" thickBot="1" x14ac:dyDescent="0.4">
      <c r="A44" s="49">
        <v>39</v>
      </c>
      <c r="B44" s="81" t="s">
        <v>245</v>
      </c>
      <c r="C44" s="50">
        <v>186</v>
      </c>
      <c r="D44" s="74">
        <v>129.9</v>
      </c>
      <c r="E44" s="50">
        <v>12.7</v>
      </c>
      <c r="F44" s="50">
        <v>104.7</v>
      </c>
      <c r="G44" s="50">
        <v>155.19999999999999</v>
      </c>
      <c r="H44" s="74">
        <v>67.5</v>
      </c>
      <c r="I44" s="50">
        <v>9.1999999999999993</v>
      </c>
      <c r="J44" s="50">
        <v>49.3</v>
      </c>
      <c r="K44" s="50">
        <v>85.7</v>
      </c>
    </row>
    <row r="45" spans="1:11" ht="15" thickBot="1" x14ac:dyDescent="0.4">
      <c r="A45" s="49">
        <v>40</v>
      </c>
      <c r="B45" s="81" t="s">
        <v>246</v>
      </c>
      <c r="C45" s="50">
        <v>18</v>
      </c>
      <c r="D45" s="74">
        <v>58.1</v>
      </c>
      <c r="E45" s="50">
        <v>10.6</v>
      </c>
      <c r="F45" s="50">
        <v>30.9</v>
      </c>
      <c r="G45" s="50">
        <v>85.3</v>
      </c>
      <c r="H45" s="74">
        <v>59.4</v>
      </c>
      <c r="I45" s="50">
        <v>5.0999999999999996</v>
      </c>
      <c r="J45" s="50">
        <v>48.4</v>
      </c>
      <c r="K45" s="50">
        <v>70.400000000000006</v>
      </c>
    </row>
    <row r="46" spans="1:11" ht="15" thickBot="1" x14ac:dyDescent="0.4">
      <c r="A46" s="49">
        <v>41</v>
      </c>
      <c r="B46" s="81" t="s">
        <v>247</v>
      </c>
      <c r="C46" s="50">
        <v>274</v>
      </c>
      <c r="D46" s="74">
        <v>117</v>
      </c>
      <c r="E46" s="50">
        <v>56.1</v>
      </c>
      <c r="F46" s="50" t="s">
        <v>564</v>
      </c>
      <c r="G46" s="50">
        <v>272.8</v>
      </c>
      <c r="H46" s="74">
        <v>83.5</v>
      </c>
      <c r="I46" s="50">
        <v>4.3</v>
      </c>
      <c r="J46" s="50">
        <v>75.099999999999994</v>
      </c>
      <c r="K46" s="50">
        <v>91.9</v>
      </c>
    </row>
    <row r="47" spans="1:11" ht="15" thickBot="1" x14ac:dyDescent="0.4">
      <c r="A47" s="49">
        <v>42</v>
      </c>
      <c r="B47" s="81" t="s">
        <v>248</v>
      </c>
      <c r="C47" s="50">
        <v>8</v>
      </c>
      <c r="D47" s="74">
        <v>88.7</v>
      </c>
      <c r="E47" s="50">
        <v>13.5</v>
      </c>
      <c r="F47" s="50">
        <v>45.8</v>
      </c>
      <c r="G47" s="50">
        <v>131.6</v>
      </c>
      <c r="H47" s="74">
        <v>218.4</v>
      </c>
      <c r="I47" s="50">
        <v>79.099999999999994</v>
      </c>
      <c r="J47" s="50" t="s">
        <v>565</v>
      </c>
      <c r="K47" s="50">
        <v>1223.5999999999999</v>
      </c>
    </row>
    <row r="48" spans="1:11" ht="15" thickBot="1" x14ac:dyDescent="0.4">
      <c r="A48" s="49">
        <v>43</v>
      </c>
      <c r="B48" s="81" t="s">
        <v>249</v>
      </c>
      <c r="C48" s="50">
        <v>28</v>
      </c>
      <c r="D48" s="74">
        <v>90.3</v>
      </c>
      <c r="E48" s="50">
        <v>10.6</v>
      </c>
      <c r="F48" s="50">
        <v>60.8</v>
      </c>
      <c r="G48" s="50">
        <v>119.8</v>
      </c>
      <c r="H48" s="74">
        <v>71.900000000000006</v>
      </c>
      <c r="I48" s="50">
        <v>12.9</v>
      </c>
      <c r="J48" s="50">
        <v>45.2</v>
      </c>
      <c r="K48" s="50">
        <v>98.5</v>
      </c>
    </row>
    <row r="49" spans="1:11" ht="15" thickBot="1" x14ac:dyDescent="0.4">
      <c r="A49" s="49">
        <v>44</v>
      </c>
      <c r="B49" s="81" t="s">
        <v>250</v>
      </c>
      <c r="C49" s="50">
        <v>27</v>
      </c>
      <c r="D49" s="74">
        <v>11.5</v>
      </c>
      <c r="E49" s="50">
        <v>5.6</v>
      </c>
      <c r="F49" s="50" t="s">
        <v>428</v>
      </c>
      <c r="G49" s="50">
        <v>24.1</v>
      </c>
      <c r="H49" s="74">
        <v>77.3</v>
      </c>
      <c r="I49" s="50">
        <v>13.3</v>
      </c>
      <c r="J49" s="50">
        <v>49.3</v>
      </c>
      <c r="K49" s="50">
        <v>105.4</v>
      </c>
    </row>
    <row r="50" spans="1:11" ht="15" thickBot="1" x14ac:dyDescent="0.4">
      <c r="A50" s="49">
        <v>45</v>
      </c>
      <c r="B50" s="81" t="s">
        <v>251</v>
      </c>
      <c r="C50" s="50">
        <v>177</v>
      </c>
      <c r="D50" s="74">
        <v>70.400000000000006</v>
      </c>
      <c r="E50" s="50">
        <v>17.399999999999999</v>
      </c>
      <c r="F50" s="50">
        <v>34</v>
      </c>
      <c r="G50" s="50">
        <v>106.8</v>
      </c>
      <c r="H50" s="74">
        <v>77.7</v>
      </c>
      <c r="I50" s="50">
        <v>4.5</v>
      </c>
      <c r="J50" s="50">
        <v>68.8</v>
      </c>
      <c r="K50" s="50">
        <v>86.5</v>
      </c>
    </row>
    <row r="51" spans="1:11" ht="15" thickBot="1" x14ac:dyDescent="0.4">
      <c r="A51" s="49">
        <v>46</v>
      </c>
      <c r="B51" s="81" t="s">
        <v>252</v>
      </c>
      <c r="C51" s="50">
        <v>254</v>
      </c>
      <c r="D51" s="74">
        <v>100.6</v>
      </c>
      <c r="E51" s="50">
        <v>28.4</v>
      </c>
      <c r="F51" s="50">
        <v>35</v>
      </c>
      <c r="G51" s="50">
        <v>166.2</v>
      </c>
      <c r="H51" s="74">
        <v>87.3</v>
      </c>
      <c r="I51" s="50">
        <v>4.7</v>
      </c>
      <c r="J51" s="50">
        <v>78.099999999999994</v>
      </c>
      <c r="K51" s="50">
        <v>96.5</v>
      </c>
    </row>
    <row r="52" spans="1:11" ht="15" thickBot="1" x14ac:dyDescent="0.4">
      <c r="A52" s="49">
        <v>47</v>
      </c>
      <c r="B52" s="81" t="s">
        <v>253</v>
      </c>
      <c r="C52" s="50">
        <v>0</v>
      </c>
      <c r="D52" s="74">
        <v>0</v>
      </c>
      <c r="E52" s="50">
        <v>0</v>
      </c>
      <c r="F52" s="50">
        <v>0</v>
      </c>
      <c r="G52" s="50">
        <v>0</v>
      </c>
      <c r="H52" s="74">
        <v>0</v>
      </c>
      <c r="I52" s="50">
        <v>0</v>
      </c>
      <c r="J52" s="50">
        <v>0</v>
      </c>
      <c r="K52" s="50">
        <v>0</v>
      </c>
    </row>
    <row r="53" spans="1:11" ht="15" thickBot="1" x14ac:dyDescent="0.4">
      <c r="A53" s="49">
        <v>48</v>
      </c>
      <c r="B53" s="81" t="s">
        <v>254</v>
      </c>
      <c r="C53" s="50">
        <v>1</v>
      </c>
      <c r="D53" s="74">
        <v>0</v>
      </c>
      <c r="E53" s="50">
        <v>0</v>
      </c>
      <c r="F53" s="50">
        <v>0</v>
      </c>
      <c r="G53" s="50">
        <v>0</v>
      </c>
      <c r="H53" s="74">
        <v>52</v>
      </c>
      <c r="I53" s="50">
        <v>0</v>
      </c>
      <c r="J53" s="50">
        <v>52</v>
      </c>
      <c r="K53" s="50">
        <v>52</v>
      </c>
    </row>
    <row r="54" spans="1:11" ht="15" thickBot="1" x14ac:dyDescent="0.4">
      <c r="A54" s="49">
        <v>49</v>
      </c>
      <c r="B54" s="81" t="s">
        <v>255</v>
      </c>
      <c r="C54" s="50">
        <v>101</v>
      </c>
      <c r="D54" s="74">
        <v>55.5</v>
      </c>
      <c r="E54" s="50">
        <v>47.3</v>
      </c>
      <c r="F54" s="50" t="s">
        <v>566</v>
      </c>
      <c r="G54" s="50">
        <v>657</v>
      </c>
      <c r="H54" s="74">
        <v>90.6</v>
      </c>
      <c r="I54" s="50">
        <v>7.9</v>
      </c>
      <c r="J54" s="50">
        <v>74.8</v>
      </c>
      <c r="K54" s="50">
        <v>106.3</v>
      </c>
    </row>
    <row r="55" spans="1:11" ht="15" thickBot="1" x14ac:dyDescent="0.4">
      <c r="A55" s="49">
        <v>50</v>
      </c>
      <c r="B55" s="81" t="s">
        <v>256</v>
      </c>
      <c r="C55" s="50">
        <v>0</v>
      </c>
      <c r="D55" s="74">
        <v>0</v>
      </c>
      <c r="E55" s="50">
        <v>0</v>
      </c>
      <c r="F55" s="50">
        <v>0</v>
      </c>
      <c r="G55" s="50">
        <v>0</v>
      </c>
      <c r="H55" s="74">
        <v>0</v>
      </c>
      <c r="I55" s="50">
        <v>0</v>
      </c>
      <c r="J55" s="50">
        <v>0</v>
      </c>
      <c r="K55" s="50">
        <v>0</v>
      </c>
    </row>
    <row r="56" spans="1:11" ht="15" thickBot="1" x14ac:dyDescent="0.4">
      <c r="A56" s="49">
        <v>51</v>
      </c>
      <c r="B56" s="81" t="s">
        <v>257</v>
      </c>
      <c r="C56" s="50">
        <v>118</v>
      </c>
      <c r="D56" s="74">
        <v>49.9</v>
      </c>
      <c r="E56" s="50">
        <v>3.4</v>
      </c>
      <c r="F56" s="50">
        <v>40.5</v>
      </c>
      <c r="G56" s="50">
        <v>59.4</v>
      </c>
      <c r="H56" s="74">
        <v>70.900000000000006</v>
      </c>
      <c r="I56" s="50">
        <v>5.7</v>
      </c>
      <c r="J56" s="50">
        <v>59.6</v>
      </c>
      <c r="K56" s="50">
        <v>82.1</v>
      </c>
    </row>
    <row r="57" spans="1:11" ht="15" thickBot="1" x14ac:dyDescent="0.4">
      <c r="A57" s="49">
        <v>52</v>
      </c>
      <c r="B57" s="81" t="s">
        <v>408</v>
      </c>
      <c r="C57" s="50">
        <v>96</v>
      </c>
      <c r="D57" s="74">
        <v>63.9</v>
      </c>
      <c r="E57" s="50">
        <v>23</v>
      </c>
      <c r="F57" s="50">
        <v>13.7</v>
      </c>
      <c r="G57" s="50">
        <v>114.1</v>
      </c>
      <c r="H57" s="74">
        <v>76.7</v>
      </c>
      <c r="I57" s="50">
        <v>8.1999999999999993</v>
      </c>
      <c r="J57" s="50">
        <v>60.5</v>
      </c>
      <c r="K57" s="50">
        <v>93</v>
      </c>
    </row>
    <row r="58" spans="1:11" ht="15" thickBot="1" x14ac:dyDescent="0.4">
      <c r="A58" s="49">
        <v>53</v>
      </c>
      <c r="B58" s="81" t="s">
        <v>259</v>
      </c>
      <c r="C58" s="50">
        <v>26</v>
      </c>
      <c r="D58" s="74">
        <v>9.8000000000000007</v>
      </c>
      <c r="E58" s="50">
        <v>5.3</v>
      </c>
      <c r="F58" s="50" t="s">
        <v>567</v>
      </c>
      <c r="G58" s="50">
        <v>21.6</v>
      </c>
      <c r="H58" s="74">
        <v>8</v>
      </c>
      <c r="I58" s="50">
        <v>2.5</v>
      </c>
      <c r="J58" s="50">
        <v>2.2999999999999998</v>
      </c>
      <c r="K58" s="50">
        <v>13.8</v>
      </c>
    </row>
    <row r="59" spans="1:11" ht="15" thickBot="1" x14ac:dyDescent="0.4">
      <c r="A59" s="49">
        <v>54</v>
      </c>
      <c r="B59" s="81" t="s">
        <v>260</v>
      </c>
      <c r="C59" s="50">
        <v>1</v>
      </c>
      <c r="D59" s="74">
        <v>48</v>
      </c>
      <c r="E59" s="50">
        <v>0</v>
      </c>
      <c r="F59" s="50">
        <v>0</v>
      </c>
      <c r="G59" s="50">
        <v>0</v>
      </c>
      <c r="H59" s="74">
        <v>0</v>
      </c>
      <c r="I59" s="50">
        <v>0</v>
      </c>
      <c r="J59" s="50">
        <v>0</v>
      </c>
      <c r="K59" s="50">
        <v>0</v>
      </c>
    </row>
    <row r="60" spans="1:11" ht="15" thickBot="1" x14ac:dyDescent="0.4">
      <c r="A60" s="49">
        <v>55</v>
      </c>
      <c r="B60" s="81" t="s">
        <v>261</v>
      </c>
      <c r="C60" s="50">
        <v>2</v>
      </c>
      <c r="D60" s="74">
        <v>0</v>
      </c>
      <c r="E60" s="50">
        <v>0</v>
      </c>
      <c r="F60" s="50">
        <v>0</v>
      </c>
      <c r="G60" s="50">
        <v>0</v>
      </c>
      <c r="H60" s="74">
        <v>44.6</v>
      </c>
      <c r="I60" s="50">
        <v>10.1</v>
      </c>
      <c r="J60" s="50">
        <v>12.4</v>
      </c>
      <c r="K60" s="50">
        <v>76.7</v>
      </c>
    </row>
    <row r="61" spans="1:11" ht="15" thickBot="1" x14ac:dyDescent="0.4">
      <c r="A61" s="49">
        <v>56</v>
      </c>
      <c r="B61" s="81" t="s">
        <v>262</v>
      </c>
      <c r="C61" s="50">
        <v>2</v>
      </c>
      <c r="D61" s="74">
        <v>0</v>
      </c>
      <c r="E61" s="50">
        <v>0</v>
      </c>
      <c r="F61" s="50">
        <v>0</v>
      </c>
      <c r="G61" s="50">
        <v>0</v>
      </c>
      <c r="H61" s="74">
        <v>1.9</v>
      </c>
      <c r="I61" s="50">
        <v>1.7</v>
      </c>
      <c r="J61" s="50">
        <v>0</v>
      </c>
      <c r="K61" s="50">
        <v>0</v>
      </c>
    </row>
    <row r="62" spans="1:11" ht="23.5" thickBot="1" x14ac:dyDescent="0.4">
      <c r="A62" s="49">
        <v>57</v>
      </c>
      <c r="B62" s="81" t="s">
        <v>263</v>
      </c>
      <c r="C62" s="50">
        <v>27</v>
      </c>
      <c r="D62" s="74">
        <v>94.6</v>
      </c>
      <c r="E62" s="50">
        <v>19.8</v>
      </c>
      <c r="F62" s="50">
        <v>52.8</v>
      </c>
      <c r="G62" s="50">
        <v>136.5</v>
      </c>
      <c r="H62" s="74">
        <v>119.2</v>
      </c>
      <c r="I62" s="50">
        <v>18.600000000000001</v>
      </c>
      <c r="J62" s="50">
        <v>81.400000000000006</v>
      </c>
      <c r="K62" s="50">
        <v>157</v>
      </c>
    </row>
    <row r="63" spans="1:11" ht="16" customHeight="1" thickBot="1" x14ac:dyDescent="0.4">
      <c r="A63" s="49">
        <v>58</v>
      </c>
      <c r="B63" s="81" t="s">
        <v>264</v>
      </c>
      <c r="C63" s="50">
        <v>32</v>
      </c>
      <c r="D63" s="74">
        <v>166.2</v>
      </c>
      <c r="E63" s="50">
        <v>25.8</v>
      </c>
      <c r="F63" s="50">
        <v>111.7</v>
      </c>
      <c r="G63" s="50">
        <v>220.7</v>
      </c>
      <c r="H63" s="74">
        <v>195.5</v>
      </c>
      <c r="I63" s="50">
        <v>45.4</v>
      </c>
      <c r="J63" s="50">
        <v>90.7</v>
      </c>
      <c r="K63" s="50">
        <v>300.3</v>
      </c>
    </row>
    <row r="64" spans="1:11" ht="15" thickBot="1" x14ac:dyDescent="0.4">
      <c r="A64" s="49">
        <v>59</v>
      </c>
      <c r="B64" s="81" t="s">
        <v>265</v>
      </c>
      <c r="C64" s="50">
        <v>380</v>
      </c>
      <c r="D64" s="74">
        <v>36.5</v>
      </c>
      <c r="E64" s="50">
        <v>4.5999999999999996</v>
      </c>
      <c r="F64" s="50">
        <v>27.4</v>
      </c>
      <c r="G64" s="50">
        <v>45.5</v>
      </c>
      <c r="H64" s="74">
        <v>13.1</v>
      </c>
      <c r="I64" s="50">
        <v>2</v>
      </c>
      <c r="J64" s="50">
        <v>9.1999999999999993</v>
      </c>
      <c r="K64" s="50">
        <v>17.100000000000001</v>
      </c>
    </row>
    <row r="65" spans="1:11" ht="15" thickBot="1" x14ac:dyDescent="0.4">
      <c r="A65" s="49">
        <v>60</v>
      </c>
      <c r="B65" s="81" t="s">
        <v>266</v>
      </c>
      <c r="C65" s="50">
        <v>10</v>
      </c>
      <c r="D65" s="74">
        <v>0</v>
      </c>
      <c r="E65" s="50">
        <v>0</v>
      </c>
      <c r="F65" s="50">
        <v>0</v>
      </c>
      <c r="G65" s="50">
        <v>0</v>
      </c>
      <c r="H65" s="74">
        <v>88.5</v>
      </c>
      <c r="I65" s="50">
        <v>12.6</v>
      </c>
      <c r="J65" s="50">
        <v>58.7</v>
      </c>
      <c r="K65" s="50">
        <v>118.3</v>
      </c>
    </row>
    <row r="66" spans="1:11" ht="23.5" thickBot="1" x14ac:dyDescent="0.4">
      <c r="A66" s="49">
        <v>61</v>
      </c>
      <c r="B66" s="81" t="s">
        <v>267</v>
      </c>
      <c r="C66" s="50">
        <v>52</v>
      </c>
      <c r="D66" s="74">
        <v>130.19999999999999</v>
      </c>
      <c r="E66" s="50">
        <v>16.7</v>
      </c>
      <c r="F66" s="50">
        <v>96.7</v>
      </c>
      <c r="G66" s="50">
        <v>163.80000000000001</v>
      </c>
      <c r="H66" s="74">
        <v>58.8</v>
      </c>
      <c r="I66" s="50">
        <v>13.3</v>
      </c>
      <c r="J66" s="50">
        <v>29.1</v>
      </c>
      <c r="K66" s="50">
        <v>88.5</v>
      </c>
    </row>
    <row r="67" spans="1:11" ht="23.5" thickBot="1" x14ac:dyDescent="0.4">
      <c r="A67" s="49">
        <v>62</v>
      </c>
      <c r="B67" s="81" t="s">
        <v>268</v>
      </c>
      <c r="C67" s="50">
        <v>17</v>
      </c>
      <c r="D67" s="74">
        <v>74</v>
      </c>
      <c r="E67" s="50">
        <v>38.200000000000003</v>
      </c>
      <c r="F67" s="50" t="s">
        <v>568</v>
      </c>
      <c r="G67" s="50">
        <v>238.3</v>
      </c>
      <c r="H67" s="74">
        <v>66.8</v>
      </c>
      <c r="I67" s="50">
        <v>9</v>
      </c>
      <c r="J67" s="50">
        <v>47.1</v>
      </c>
      <c r="K67" s="50">
        <v>86.6</v>
      </c>
    </row>
    <row r="68" spans="1:11" ht="23.5" thickBot="1" x14ac:dyDescent="0.4">
      <c r="A68" s="49">
        <v>63</v>
      </c>
      <c r="B68" s="81" t="s">
        <v>269</v>
      </c>
      <c r="C68" s="50">
        <v>11</v>
      </c>
      <c r="D68" s="74">
        <v>96.6</v>
      </c>
      <c r="E68" s="50">
        <v>19.2</v>
      </c>
      <c r="F68" s="50" t="s">
        <v>569</v>
      </c>
      <c r="G68" s="50">
        <v>341.2</v>
      </c>
      <c r="H68" s="74">
        <v>49.4</v>
      </c>
      <c r="I68" s="50">
        <v>22.5</v>
      </c>
      <c r="J68" s="50" t="s">
        <v>570</v>
      </c>
      <c r="K68" s="50">
        <v>121.1</v>
      </c>
    </row>
    <row r="69" spans="1:11" ht="23.5" thickBot="1" x14ac:dyDescent="0.4">
      <c r="A69" s="49">
        <v>64</v>
      </c>
      <c r="B69" s="81" t="s">
        <v>270</v>
      </c>
      <c r="C69" s="50">
        <v>25</v>
      </c>
      <c r="D69" s="74">
        <v>134.1</v>
      </c>
      <c r="E69" s="50">
        <v>28.9</v>
      </c>
      <c r="F69" s="50">
        <v>70.400000000000006</v>
      </c>
      <c r="G69" s="50">
        <v>197.8</v>
      </c>
      <c r="H69" s="74">
        <v>112.2</v>
      </c>
      <c r="I69" s="50">
        <v>34.299999999999997</v>
      </c>
      <c r="J69" s="50">
        <v>24</v>
      </c>
      <c r="K69" s="50">
        <v>200.4</v>
      </c>
    </row>
    <row r="70" spans="1:11" ht="15" thickBot="1" x14ac:dyDescent="0.4">
      <c r="A70" s="49">
        <v>65</v>
      </c>
      <c r="B70" s="81" t="s">
        <v>409</v>
      </c>
      <c r="C70" s="50">
        <v>11</v>
      </c>
      <c r="D70" s="74">
        <v>145.1</v>
      </c>
      <c r="E70" s="50">
        <v>43.6</v>
      </c>
      <c r="F70" s="50">
        <v>38.4</v>
      </c>
      <c r="G70" s="50">
        <v>251.9</v>
      </c>
      <c r="H70" s="74">
        <v>86.6</v>
      </c>
      <c r="I70" s="50">
        <v>25.9</v>
      </c>
      <c r="J70" s="50">
        <v>28.1</v>
      </c>
      <c r="K70" s="50">
        <v>145.1</v>
      </c>
    </row>
    <row r="71" spans="1:11" ht="15" thickBot="1" x14ac:dyDescent="0.4">
      <c r="A71" s="49">
        <v>66</v>
      </c>
      <c r="B71" s="81" t="s">
        <v>272</v>
      </c>
      <c r="C71" s="50">
        <v>3</v>
      </c>
      <c r="D71" s="74">
        <v>5</v>
      </c>
      <c r="E71" s="50">
        <v>0</v>
      </c>
      <c r="F71" s="50">
        <v>0</v>
      </c>
      <c r="G71" s="50">
        <v>0</v>
      </c>
      <c r="H71" s="74">
        <v>52</v>
      </c>
      <c r="I71" s="50">
        <v>0</v>
      </c>
      <c r="J71" s="50">
        <v>52</v>
      </c>
      <c r="K71" s="50">
        <v>52</v>
      </c>
    </row>
    <row r="72" spans="1:11" ht="15" thickBot="1" x14ac:dyDescent="0.4">
      <c r="A72" s="49">
        <v>67</v>
      </c>
      <c r="B72" s="81" t="s">
        <v>273</v>
      </c>
      <c r="C72" s="50">
        <v>3</v>
      </c>
      <c r="D72" s="74">
        <v>0</v>
      </c>
      <c r="E72" s="50">
        <v>0</v>
      </c>
      <c r="F72" s="50">
        <v>0</v>
      </c>
      <c r="G72" s="50">
        <v>0</v>
      </c>
      <c r="H72" s="74">
        <v>56.6</v>
      </c>
      <c r="I72" s="50">
        <v>9.6999999999999993</v>
      </c>
      <c r="J72" s="50">
        <v>31.6</v>
      </c>
      <c r="K72" s="50">
        <v>81.599999999999994</v>
      </c>
    </row>
    <row r="73" spans="1:11" ht="23.5" thickBot="1" x14ac:dyDescent="0.4">
      <c r="A73" s="49">
        <v>68</v>
      </c>
      <c r="B73" s="81" t="s">
        <v>274</v>
      </c>
      <c r="C73" s="50">
        <v>8</v>
      </c>
      <c r="D73" s="74">
        <v>98.7</v>
      </c>
      <c r="E73" s="50">
        <v>37.299999999999997</v>
      </c>
      <c r="F73" s="50" t="s">
        <v>571</v>
      </c>
      <c r="G73" s="50">
        <v>259.39999999999998</v>
      </c>
      <c r="H73" s="74">
        <v>114.1</v>
      </c>
      <c r="I73" s="50">
        <v>18.7</v>
      </c>
      <c r="J73" s="50">
        <v>68.400000000000006</v>
      </c>
      <c r="K73" s="50">
        <v>159.80000000000001</v>
      </c>
    </row>
    <row r="74" spans="1:11" ht="23.5" thickBot="1" x14ac:dyDescent="0.4">
      <c r="A74" s="49">
        <v>69</v>
      </c>
      <c r="B74" s="81" t="s">
        <v>275</v>
      </c>
      <c r="C74" s="50">
        <v>12</v>
      </c>
      <c r="D74" s="74">
        <v>325.2</v>
      </c>
      <c r="E74" s="50">
        <v>103.4</v>
      </c>
      <c r="F74" s="50" t="s">
        <v>572</v>
      </c>
      <c r="G74" s="50">
        <v>1638.7</v>
      </c>
      <c r="H74" s="74">
        <v>126.7</v>
      </c>
      <c r="I74" s="50">
        <v>36.9</v>
      </c>
      <c r="J74" s="50">
        <v>36.4</v>
      </c>
      <c r="K74" s="50">
        <v>217</v>
      </c>
    </row>
    <row r="75" spans="1:11" ht="15" thickBot="1" x14ac:dyDescent="0.4">
      <c r="A75" s="49">
        <v>70</v>
      </c>
      <c r="B75" s="81" t="s">
        <v>276</v>
      </c>
      <c r="C75" s="50">
        <v>9</v>
      </c>
      <c r="D75" s="74">
        <v>188.3</v>
      </c>
      <c r="E75" s="50">
        <v>48.3</v>
      </c>
      <c r="F75" s="50">
        <v>74</v>
      </c>
      <c r="G75" s="50">
        <v>302.60000000000002</v>
      </c>
      <c r="H75" s="74">
        <v>62.8</v>
      </c>
      <c r="I75" s="50">
        <v>14.8</v>
      </c>
      <c r="J75" s="50">
        <v>29.4</v>
      </c>
      <c r="K75" s="50">
        <v>96.2</v>
      </c>
    </row>
    <row r="76" spans="1:11" ht="15" thickBot="1" x14ac:dyDescent="0.4">
      <c r="A76" s="49">
        <v>71</v>
      </c>
      <c r="B76" s="81" t="s">
        <v>277</v>
      </c>
      <c r="C76" s="50">
        <v>8</v>
      </c>
      <c r="D76" s="74">
        <v>31.2</v>
      </c>
      <c r="E76" s="50">
        <v>13.5</v>
      </c>
      <c r="F76" s="50" t="s">
        <v>573</v>
      </c>
      <c r="G76" s="50">
        <v>89.2</v>
      </c>
      <c r="H76" s="74">
        <v>101</v>
      </c>
      <c r="I76" s="50">
        <v>133.9</v>
      </c>
      <c r="J76" s="50" t="s">
        <v>497</v>
      </c>
      <c r="K76" s="50" t="s">
        <v>497</v>
      </c>
    </row>
    <row r="77" spans="1:11" ht="15" thickBot="1" x14ac:dyDescent="0.4">
      <c r="A77" s="49">
        <v>72</v>
      </c>
      <c r="B77" s="81" t="s">
        <v>278</v>
      </c>
      <c r="C77" s="50">
        <v>225</v>
      </c>
      <c r="D77" s="74">
        <v>83.1</v>
      </c>
      <c r="E77" s="50">
        <v>5.3</v>
      </c>
      <c r="F77" s="50">
        <v>72.599999999999994</v>
      </c>
      <c r="G77" s="50">
        <v>93.7</v>
      </c>
      <c r="H77" s="74">
        <v>72.5</v>
      </c>
      <c r="I77" s="50">
        <v>7.9</v>
      </c>
      <c r="J77" s="50">
        <v>56.6</v>
      </c>
      <c r="K77" s="50">
        <v>88.4</v>
      </c>
    </row>
    <row r="78" spans="1:11" ht="15" thickBot="1" x14ac:dyDescent="0.4">
      <c r="A78" s="49">
        <v>73</v>
      </c>
      <c r="B78" s="81" t="s">
        <v>279</v>
      </c>
      <c r="C78" s="50">
        <v>53</v>
      </c>
      <c r="D78" s="74">
        <v>31.8</v>
      </c>
      <c r="E78" s="50">
        <v>5.2</v>
      </c>
      <c r="F78" s="50">
        <v>21.2</v>
      </c>
      <c r="G78" s="50">
        <v>42.5</v>
      </c>
      <c r="H78" s="74">
        <v>26</v>
      </c>
      <c r="I78" s="50">
        <v>4.5999999999999996</v>
      </c>
      <c r="J78" s="50">
        <v>16.5</v>
      </c>
      <c r="K78" s="50">
        <v>35.6</v>
      </c>
    </row>
    <row r="79" spans="1:11" ht="15" thickBot="1" x14ac:dyDescent="0.4">
      <c r="A79" s="49">
        <v>74</v>
      </c>
      <c r="B79" s="81" t="s">
        <v>280</v>
      </c>
      <c r="C79" s="50">
        <v>1</v>
      </c>
      <c r="D79" s="74">
        <v>40</v>
      </c>
      <c r="E79" s="50">
        <v>0</v>
      </c>
      <c r="F79" s="50">
        <v>0</v>
      </c>
      <c r="G79" s="50">
        <v>0</v>
      </c>
      <c r="H79" s="74">
        <v>0</v>
      </c>
      <c r="I79" s="50">
        <v>0</v>
      </c>
      <c r="J79" s="50">
        <v>0</v>
      </c>
      <c r="K79" s="50">
        <v>0</v>
      </c>
    </row>
    <row r="80" spans="1:11" ht="15" thickBot="1" x14ac:dyDescent="0.4">
      <c r="A80" s="49">
        <v>75</v>
      </c>
      <c r="B80" s="81" t="s">
        <v>281</v>
      </c>
      <c r="C80" s="50">
        <v>4</v>
      </c>
      <c r="D80" s="74">
        <v>149.80000000000001</v>
      </c>
      <c r="E80" s="50">
        <v>8.3000000000000007</v>
      </c>
      <c r="F80" s="50">
        <v>126.7</v>
      </c>
      <c r="G80" s="50">
        <v>172.9</v>
      </c>
      <c r="H80" s="74">
        <v>0</v>
      </c>
      <c r="I80" s="50">
        <v>0</v>
      </c>
      <c r="J80" s="50">
        <v>0</v>
      </c>
      <c r="K80" s="50">
        <v>0</v>
      </c>
    </row>
    <row r="81" spans="1:11" ht="15" thickBot="1" x14ac:dyDescent="0.4">
      <c r="A81" s="49">
        <v>76</v>
      </c>
      <c r="B81" s="81" t="s">
        <v>282</v>
      </c>
      <c r="C81" s="50">
        <v>52</v>
      </c>
      <c r="D81" s="74">
        <v>82.2</v>
      </c>
      <c r="E81" s="50">
        <v>12.5</v>
      </c>
      <c r="F81" s="50">
        <v>57.1</v>
      </c>
      <c r="G81" s="50">
        <v>107.3</v>
      </c>
      <c r="H81" s="74">
        <v>34.5</v>
      </c>
      <c r="I81" s="50">
        <v>4.8</v>
      </c>
      <c r="J81" s="50">
        <v>24.8</v>
      </c>
      <c r="K81" s="50">
        <v>44.2</v>
      </c>
    </row>
    <row r="82" spans="1:11" ht="15" thickBot="1" x14ac:dyDescent="0.4">
      <c r="A82" s="49">
        <v>77</v>
      </c>
      <c r="B82" s="81" t="s">
        <v>283</v>
      </c>
      <c r="C82" s="50">
        <v>324</v>
      </c>
      <c r="D82" s="74">
        <v>64.900000000000006</v>
      </c>
      <c r="E82" s="50">
        <v>5.0999999999999996</v>
      </c>
      <c r="F82" s="50">
        <v>54.9</v>
      </c>
      <c r="G82" s="50">
        <v>75</v>
      </c>
      <c r="H82" s="74">
        <v>71.900000000000006</v>
      </c>
      <c r="I82" s="50">
        <v>4.3</v>
      </c>
      <c r="J82" s="50">
        <v>63.5</v>
      </c>
      <c r="K82" s="50">
        <v>80.3</v>
      </c>
    </row>
    <row r="83" spans="1:11" ht="15" thickBot="1" x14ac:dyDescent="0.4">
      <c r="A83" s="49">
        <v>78</v>
      </c>
      <c r="B83" s="81" t="s">
        <v>284</v>
      </c>
      <c r="C83" s="50">
        <v>120</v>
      </c>
      <c r="D83" s="74">
        <v>93.7</v>
      </c>
      <c r="E83" s="50">
        <v>34</v>
      </c>
      <c r="F83" s="50">
        <v>26</v>
      </c>
      <c r="G83" s="50">
        <v>161.30000000000001</v>
      </c>
      <c r="H83" s="74">
        <v>39.4</v>
      </c>
      <c r="I83" s="50">
        <v>6.6</v>
      </c>
      <c r="J83" s="50">
        <v>25.5</v>
      </c>
      <c r="K83" s="50">
        <v>53.3</v>
      </c>
    </row>
    <row r="84" spans="1:11" ht="15" thickBot="1" x14ac:dyDescent="0.4">
      <c r="A84" s="49">
        <v>79</v>
      </c>
      <c r="B84" s="81" t="s">
        <v>193</v>
      </c>
      <c r="C84" s="50">
        <v>882</v>
      </c>
      <c r="D84" s="74">
        <v>95.2</v>
      </c>
      <c r="E84" s="50">
        <v>2.9</v>
      </c>
      <c r="F84" s="50">
        <v>89.6</v>
      </c>
      <c r="G84" s="50">
        <v>100.8</v>
      </c>
      <c r="H84" s="74">
        <v>78.099999999999994</v>
      </c>
      <c r="I84" s="50">
        <v>4.0999999999999996</v>
      </c>
      <c r="J84" s="50">
        <v>70.099999999999994</v>
      </c>
      <c r="K84" s="50">
        <v>86.2</v>
      </c>
    </row>
    <row r="85" spans="1:11" ht="15" thickBot="1" x14ac:dyDescent="0.4">
      <c r="A85" s="49">
        <v>80</v>
      </c>
      <c r="B85" s="81" t="s">
        <v>285</v>
      </c>
      <c r="C85" s="50">
        <v>44</v>
      </c>
      <c r="D85" s="74">
        <v>72.599999999999994</v>
      </c>
      <c r="E85" s="50">
        <v>13.4</v>
      </c>
      <c r="F85" s="50">
        <v>45.3</v>
      </c>
      <c r="G85" s="50">
        <v>99.9</v>
      </c>
      <c r="H85" s="74">
        <v>92.8</v>
      </c>
      <c r="I85" s="50">
        <v>30.8</v>
      </c>
      <c r="J85" s="50" t="s">
        <v>574</v>
      </c>
      <c r="K85" s="50">
        <v>190.7</v>
      </c>
    </row>
    <row r="86" spans="1:11" ht="15" thickBot="1" x14ac:dyDescent="0.4">
      <c r="A86" s="49">
        <v>81</v>
      </c>
      <c r="B86" s="81" t="s">
        <v>286</v>
      </c>
      <c r="C86" s="50">
        <v>0</v>
      </c>
      <c r="D86" s="74">
        <v>0</v>
      </c>
      <c r="E86" s="50">
        <v>0</v>
      </c>
      <c r="F86" s="50">
        <v>0</v>
      </c>
      <c r="G86" s="50">
        <v>0</v>
      </c>
      <c r="H86" s="74">
        <v>0</v>
      </c>
      <c r="I86" s="50">
        <v>0</v>
      </c>
      <c r="J86" s="50">
        <v>0</v>
      </c>
      <c r="K86" s="50">
        <v>0</v>
      </c>
    </row>
    <row r="87" spans="1:11" ht="15" thickBot="1" x14ac:dyDescent="0.4">
      <c r="A87" s="49">
        <v>82</v>
      </c>
      <c r="B87" s="81" t="s">
        <v>287</v>
      </c>
      <c r="C87" s="50">
        <v>16</v>
      </c>
      <c r="D87" s="74">
        <v>12.3</v>
      </c>
      <c r="E87" s="50">
        <v>4.8</v>
      </c>
      <c r="F87" s="50">
        <v>1.5</v>
      </c>
      <c r="G87" s="50">
        <v>23.1</v>
      </c>
      <c r="H87" s="74">
        <v>1</v>
      </c>
      <c r="I87" s="50">
        <v>0</v>
      </c>
      <c r="J87" s="50">
        <v>0</v>
      </c>
      <c r="K87" s="50">
        <v>0</v>
      </c>
    </row>
    <row r="88" spans="1:11" ht="15" thickBot="1" x14ac:dyDescent="0.4">
      <c r="A88" s="49">
        <v>83</v>
      </c>
      <c r="B88" s="81" t="s">
        <v>288</v>
      </c>
      <c r="C88" s="50">
        <v>24</v>
      </c>
      <c r="D88" s="74">
        <v>27.9</v>
      </c>
      <c r="E88" s="50">
        <v>6.8</v>
      </c>
      <c r="F88" s="50">
        <v>12.8</v>
      </c>
      <c r="G88" s="50">
        <v>42.9</v>
      </c>
      <c r="H88" s="74">
        <v>14</v>
      </c>
      <c r="I88" s="50">
        <v>6.1</v>
      </c>
      <c r="J88" s="50">
        <v>0.6</v>
      </c>
      <c r="K88" s="50">
        <v>27.4</v>
      </c>
    </row>
    <row r="89" spans="1:11" ht="15" thickBot="1" x14ac:dyDescent="0.4">
      <c r="A89" s="49">
        <v>84</v>
      </c>
      <c r="B89" s="81" t="s">
        <v>289</v>
      </c>
      <c r="C89" s="50">
        <v>71</v>
      </c>
      <c r="D89" s="74">
        <v>60.3</v>
      </c>
      <c r="E89" s="50">
        <v>6.8</v>
      </c>
      <c r="F89" s="50">
        <v>46.6</v>
      </c>
      <c r="G89" s="50">
        <v>74</v>
      </c>
      <c r="H89" s="74">
        <v>56.1</v>
      </c>
      <c r="I89" s="50">
        <v>11.6</v>
      </c>
      <c r="J89" s="50">
        <v>31.8</v>
      </c>
      <c r="K89" s="50">
        <v>80.5</v>
      </c>
    </row>
    <row r="90" spans="1:11" ht="15" thickBot="1" x14ac:dyDescent="0.4">
      <c r="A90" s="49">
        <v>85</v>
      </c>
      <c r="B90" s="81" t="s">
        <v>290</v>
      </c>
      <c r="C90" s="50">
        <v>12</v>
      </c>
      <c r="D90" s="74">
        <v>7.3</v>
      </c>
      <c r="E90" s="50">
        <v>5.9</v>
      </c>
      <c r="F90" s="50" t="s">
        <v>575</v>
      </c>
      <c r="G90" s="50">
        <v>22.4</v>
      </c>
      <c r="H90" s="74">
        <v>6</v>
      </c>
      <c r="I90" s="50">
        <v>6.1</v>
      </c>
      <c r="J90" s="50" t="s">
        <v>576</v>
      </c>
      <c r="K90" s="50">
        <v>83.1</v>
      </c>
    </row>
    <row r="91" spans="1:11" ht="23.5" thickBot="1" x14ac:dyDescent="0.4">
      <c r="A91" s="49">
        <v>86</v>
      </c>
      <c r="B91" s="81" t="s">
        <v>291</v>
      </c>
      <c r="C91" s="50">
        <v>196</v>
      </c>
      <c r="D91" s="74">
        <v>129.9</v>
      </c>
      <c r="E91" s="50">
        <v>8</v>
      </c>
      <c r="F91" s="50">
        <v>114</v>
      </c>
      <c r="G91" s="50">
        <v>145.80000000000001</v>
      </c>
      <c r="H91" s="74">
        <v>103.3</v>
      </c>
      <c r="I91" s="50">
        <v>6.5</v>
      </c>
      <c r="J91" s="50">
        <v>90.4</v>
      </c>
      <c r="K91" s="50">
        <v>116.2</v>
      </c>
    </row>
    <row r="92" spans="1:11" ht="23.5" thickBot="1" x14ac:dyDescent="0.4">
      <c r="A92" s="49">
        <v>87</v>
      </c>
      <c r="B92" s="81" t="s">
        <v>292</v>
      </c>
      <c r="C92" s="50">
        <v>153</v>
      </c>
      <c r="D92" s="74">
        <v>141.30000000000001</v>
      </c>
      <c r="E92" s="50">
        <v>8.6</v>
      </c>
      <c r="F92" s="50">
        <v>124.2</v>
      </c>
      <c r="G92" s="50">
        <v>158.4</v>
      </c>
      <c r="H92" s="74">
        <v>111.1</v>
      </c>
      <c r="I92" s="50">
        <v>9</v>
      </c>
      <c r="J92" s="50">
        <v>93</v>
      </c>
      <c r="K92" s="50">
        <v>129.30000000000001</v>
      </c>
    </row>
    <row r="93" spans="1:11" ht="23.5" thickBot="1" x14ac:dyDescent="0.4">
      <c r="A93" s="49">
        <v>88</v>
      </c>
      <c r="B93" s="81" t="s">
        <v>293</v>
      </c>
      <c r="C93" s="50">
        <v>68</v>
      </c>
      <c r="D93" s="74">
        <v>154.4</v>
      </c>
      <c r="E93" s="50">
        <v>14.9</v>
      </c>
      <c r="F93" s="50">
        <v>124.2</v>
      </c>
      <c r="G93" s="50">
        <v>184.6</v>
      </c>
      <c r="H93" s="74">
        <v>148.4</v>
      </c>
      <c r="I93" s="50">
        <v>12.1</v>
      </c>
      <c r="J93" s="50">
        <v>123.2</v>
      </c>
      <c r="K93" s="50">
        <v>173.6</v>
      </c>
    </row>
    <row r="94" spans="1:11" ht="23.5" thickBot="1" x14ac:dyDescent="0.4">
      <c r="A94" s="49">
        <v>89</v>
      </c>
      <c r="B94" s="81" t="s">
        <v>294</v>
      </c>
      <c r="C94" s="50">
        <v>31</v>
      </c>
      <c r="D94" s="74">
        <v>130.80000000000001</v>
      </c>
      <c r="E94" s="50">
        <v>19.7</v>
      </c>
      <c r="F94" s="50">
        <v>89.8</v>
      </c>
      <c r="G94" s="50">
        <v>171.8</v>
      </c>
      <c r="H94" s="74">
        <v>89.8</v>
      </c>
      <c r="I94" s="50">
        <v>14.6</v>
      </c>
      <c r="J94" s="50">
        <v>52.2</v>
      </c>
      <c r="K94" s="50">
        <v>127.5</v>
      </c>
    </row>
    <row r="95" spans="1:11" ht="23.5" thickBot="1" x14ac:dyDescent="0.4">
      <c r="A95" s="49">
        <v>90</v>
      </c>
      <c r="B95" s="81" t="s">
        <v>295</v>
      </c>
      <c r="C95" s="50">
        <v>6</v>
      </c>
      <c r="D95" s="74">
        <v>92.5</v>
      </c>
      <c r="E95" s="50">
        <v>136.19999999999999</v>
      </c>
      <c r="F95" s="50">
        <v>0</v>
      </c>
      <c r="G95" s="50">
        <v>0</v>
      </c>
      <c r="H95" s="74">
        <v>129.1</v>
      </c>
      <c r="I95" s="50">
        <v>18.600000000000001</v>
      </c>
      <c r="J95" s="50">
        <v>48.9</v>
      </c>
      <c r="K95" s="50">
        <v>209.3</v>
      </c>
    </row>
    <row r="96" spans="1:11" ht="15" thickBot="1" x14ac:dyDescent="0.4">
      <c r="A96" s="49">
        <v>91</v>
      </c>
      <c r="B96" s="81" t="s">
        <v>296</v>
      </c>
      <c r="C96" s="50">
        <v>319</v>
      </c>
      <c r="D96" s="74">
        <v>55.9</v>
      </c>
      <c r="E96" s="50">
        <v>8.1999999999999993</v>
      </c>
      <c r="F96" s="50">
        <v>39.4</v>
      </c>
      <c r="G96" s="50">
        <v>72.400000000000006</v>
      </c>
      <c r="H96" s="74">
        <v>68.8</v>
      </c>
      <c r="I96" s="50">
        <v>4.0999999999999996</v>
      </c>
      <c r="J96" s="50">
        <v>60.8</v>
      </c>
      <c r="K96" s="50">
        <v>76.8</v>
      </c>
    </row>
    <row r="97" spans="1:11" ht="15" thickBot="1" x14ac:dyDescent="0.4">
      <c r="A97" s="49">
        <v>92</v>
      </c>
      <c r="B97" s="81" t="s">
        <v>297</v>
      </c>
      <c r="C97" s="50">
        <v>101</v>
      </c>
      <c r="D97" s="74">
        <v>126.6</v>
      </c>
      <c r="E97" s="50">
        <v>19.5</v>
      </c>
      <c r="F97" s="50">
        <v>84.8</v>
      </c>
      <c r="G97" s="50">
        <v>168.5</v>
      </c>
      <c r="H97" s="74">
        <v>111.3</v>
      </c>
      <c r="I97" s="50">
        <v>11.5</v>
      </c>
      <c r="J97" s="50">
        <v>88.5</v>
      </c>
      <c r="K97" s="50">
        <v>134.19999999999999</v>
      </c>
    </row>
    <row r="98" spans="1:11" ht="15" thickBot="1" x14ac:dyDescent="0.4">
      <c r="A98" s="49">
        <v>93</v>
      </c>
      <c r="B98" s="81" t="s">
        <v>298</v>
      </c>
      <c r="C98" s="50">
        <v>48</v>
      </c>
      <c r="D98" s="74">
        <v>42.5</v>
      </c>
      <c r="E98" s="50">
        <v>10.4</v>
      </c>
      <c r="F98" s="50" t="s">
        <v>577</v>
      </c>
      <c r="G98" s="50">
        <v>87.4</v>
      </c>
      <c r="H98" s="74">
        <v>89.5</v>
      </c>
      <c r="I98" s="50">
        <v>14.1</v>
      </c>
      <c r="J98" s="50">
        <v>60.8</v>
      </c>
      <c r="K98" s="50">
        <v>118.2</v>
      </c>
    </row>
    <row r="99" spans="1:11" ht="15" thickBot="1" x14ac:dyDescent="0.4">
      <c r="A99" s="49">
        <v>94</v>
      </c>
      <c r="B99" s="81" t="s">
        <v>299</v>
      </c>
      <c r="C99" s="50">
        <v>117</v>
      </c>
      <c r="D99" s="74">
        <v>102.7</v>
      </c>
      <c r="E99" s="50">
        <v>19.5</v>
      </c>
      <c r="F99" s="50">
        <v>63.4</v>
      </c>
      <c r="G99" s="50">
        <v>141.9</v>
      </c>
      <c r="H99" s="74">
        <v>72.400000000000006</v>
      </c>
      <c r="I99" s="50">
        <v>11.2</v>
      </c>
      <c r="J99" s="50">
        <v>50.1</v>
      </c>
      <c r="K99" s="50">
        <v>94.8</v>
      </c>
    </row>
    <row r="100" spans="1:11" ht="15" thickBot="1" x14ac:dyDescent="0.4">
      <c r="A100" s="49">
        <v>95</v>
      </c>
      <c r="B100" s="81" t="s">
        <v>300</v>
      </c>
      <c r="C100" s="50">
        <v>34</v>
      </c>
      <c r="D100" s="74">
        <v>244.1</v>
      </c>
      <c r="E100" s="50">
        <v>38.700000000000003</v>
      </c>
      <c r="F100" s="50">
        <v>165.9</v>
      </c>
      <c r="G100" s="50">
        <v>322.3</v>
      </c>
      <c r="H100" s="74">
        <v>90.2</v>
      </c>
      <c r="I100" s="50">
        <v>14.9</v>
      </c>
      <c r="J100" s="50">
        <v>58.1</v>
      </c>
      <c r="K100" s="50">
        <v>122.3</v>
      </c>
    </row>
    <row r="101" spans="1:11" ht="15" thickBot="1" x14ac:dyDescent="0.4">
      <c r="A101" s="49">
        <v>96</v>
      </c>
      <c r="B101" s="81" t="s">
        <v>301</v>
      </c>
      <c r="C101" s="50">
        <v>1</v>
      </c>
      <c r="D101" s="74">
        <v>1</v>
      </c>
      <c r="E101" s="50">
        <v>0</v>
      </c>
      <c r="F101" s="50">
        <v>1</v>
      </c>
      <c r="G101" s="50">
        <v>1</v>
      </c>
      <c r="H101" s="74">
        <v>0</v>
      </c>
      <c r="I101" s="50">
        <v>0</v>
      </c>
      <c r="J101" s="50">
        <v>0</v>
      </c>
      <c r="K101" s="50">
        <v>0</v>
      </c>
    </row>
    <row r="102" spans="1:11" ht="15" thickBot="1" x14ac:dyDescent="0.4">
      <c r="A102" s="49">
        <v>97</v>
      </c>
      <c r="B102" s="81" t="s">
        <v>302</v>
      </c>
      <c r="C102" s="50">
        <v>3</v>
      </c>
      <c r="D102" s="74">
        <v>11</v>
      </c>
      <c r="E102" s="50">
        <v>20.5</v>
      </c>
      <c r="F102" s="50" t="s">
        <v>578</v>
      </c>
      <c r="G102" s="50">
        <v>271.5</v>
      </c>
      <c r="H102" s="74">
        <v>1352</v>
      </c>
      <c r="I102" s="50">
        <v>0</v>
      </c>
      <c r="J102" s="50">
        <v>0</v>
      </c>
      <c r="K102" s="50">
        <v>0</v>
      </c>
    </row>
    <row r="103" spans="1:11" ht="15" thickBot="1" x14ac:dyDescent="0.4">
      <c r="A103" s="49">
        <v>98</v>
      </c>
      <c r="B103" s="81" t="s">
        <v>303</v>
      </c>
      <c r="C103" s="50">
        <v>18</v>
      </c>
      <c r="D103" s="74">
        <v>46.2</v>
      </c>
      <c r="E103" s="50">
        <v>20.9</v>
      </c>
      <c r="F103" s="50" t="s">
        <v>526</v>
      </c>
      <c r="G103" s="50">
        <v>97.4</v>
      </c>
      <c r="H103" s="74">
        <v>62.1</v>
      </c>
      <c r="I103" s="50">
        <v>27.6</v>
      </c>
      <c r="J103" s="50">
        <v>0.7</v>
      </c>
      <c r="K103" s="50">
        <v>123.5</v>
      </c>
    </row>
    <row r="104" spans="1:11" ht="15" thickBot="1" x14ac:dyDescent="0.4">
      <c r="A104" s="49">
        <v>99</v>
      </c>
      <c r="B104" s="81" t="s">
        <v>304</v>
      </c>
      <c r="C104" s="50">
        <v>129</v>
      </c>
      <c r="D104" s="74">
        <v>68.900000000000006</v>
      </c>
      <c r="E104" s="50">
        <v>8.6999999999999993</v>
      </c>
      <c r="F104" s="50">
        <v>51.4</v>
      </c>
      <c r="G104" s="50">
        <v>86.3</v>
      </c>
      <c r="H104" s="74">
        <v>73.2</v>
      </c>
      <c r="I104" s="50">
        <v>6.8</v>
      </c>
      <c r="J104" s="50">
        <v>59.6</v>
      </c>
      <c r="K104" s="50">
        <v>86.8</v>
      </c>
    </row>
    <row r="105" spans="1:11" ht="15" thickBot="1" x14ac:dyDescent="0.4">
      <c r="A105" s="49">
        <v>100</v>
      </c>
      <c r="B105" s="81" t="s">
        <v>305</v>
      </c>
      <c r="C105" s="50">
        <v>0</v>
      </c>
      <c r="D105" s="74">
        <v>0</v>
      </c>
      <c r="E105" s="50">
        <v>0</v>
      </c>
      <c r="F105" s="50">
        <v>0</v>
      </c>
      <c r="G105" s="50">
        <v>0</v>
      </c>
      <c r="H105" s="74">
        <v>0</v>
      </c>
      <c r="I105" s="50">
        <v>0</v>
      </c>
      <c r="J105" s="50">
        <v>0</v>
      </c>
      <c r="K105" s="50">
        <v>0</v>
      </c>
    </row>
    <row r="106" spans="1:11" ht="15" thickBot="1" x14ac:dyDescent="0.4">
      <c r="A106" s="49">
        <v>101</v>
      </c>
      <c r="B106" s="81" t="s">
        <v>306</v>
      </c>
      <c r="C106" s="50">
        <v>33</v>
      </c>
      <c r="D106" s="74">
        <v>42.2</v>
      </c>
      <c r="E106" s="50">
        <v>25.6</v>
      </c>
      <c r="F106" s="50" t="s">
        <v>579</v>
      </c>
      <c r="G106" s="50">
        <v>108.1</v>
      </c>
      <c r="H106" s="74">
        <v>120.4</v>
      </c>
      <c r="I106" s="50">
        <v>35.799999999999997</v>
      </c>
      <c r="J106" s="50">
        <v>43.1</v>
      </c>
      <c r="K106" s="50">
        <v>197.8</v>
      </c>
    </row>
    <row r="107" spans="1:11" ht="15" thickBot="1" x14ac:dyDescent="0.4">
      <c r="A107" s="49">
        <v>102</v>
      </c>
      <c r="B107" s="81" t="s">
        <v>307</v>
      </c>
      <c r="C107" s="50">
        <v>4</v>
      </c>
      <c r="D107" s="74">
        <v>116.6</v>
      </c>
      <c r="E107" s="50">
        <v>0</v>
      </c>
      <c r="F107" s="50">
        <v>0</v>
      </c>
      <c r="G107" s="50">
        <v>0</v>
      </c>
      <c r="H107" s="74">
        <v>26</v>
      </c>
      <c r="I107" s="50">
        <v>0</v>
      </c>
      <c r="J107" s="50">
        <v>0</v>
      </c>
      <c r="K107" s="50">
        <v>0</v>
      </c>
    </row>
    <row r="108" spans="1:11" ht="16" customHeight="1" thickBot="1" x14ac:dyDescent="0.4">
      <c r="A108" s="49">
        <v>103</v>
      </c>
      <c r="B108" s="81" t="s">
        <v>308</v>
      </c>
      <c r="C108" s="50">
        <v>362</v>
      </c>
      <c r="D108" s="74">
        <v>39.5</v>
      </c>
      <c r="E108" s="50">
        <v>7.5</v>
      </c>
      <c r="F108" s="50">
        <v>24.7</v>
      </c>
      <c r="G108" s="50">
        <v>54.3</v>
      </c>
      <c r="H108" s="74">
        <v>58.2</v>
      </c>
      <c r="I108" s="50">
        <v>6.7</v>
      </c>
      <c r="J108" s="50">
        <v>44.9</v>
      </c>
      <c r="K108" s="50">
        <v>71.5</v>
      </c>
    </row>
    <row r="109" spans="1:11" ht="15" thickBot="1" x14ac:dyDescent="0.4">
      <c r="A109" s="49">
        <v>104</v>
      </c>
      <c r="B109" s="81" t="s">
        <v>309</v>
      </c>
      <c r="C109" s="50">
        <v>5</v>
      </c>
      <c r="D109" s="74">
        <v>53</v>
      </c>
      <c r="E109" s="50">
        <v>0</v>
      </c>
      <c r="F109" s="50">
        <v>0</v>
      </c>
      <c r="G109" s="50">
        <v>0</v>
      </c>
      <c r="H109" s="74">
        <v>61.5</v>
      </c>
      <c r="I109" s="50">
        <v>0</v>
      </c>
      <c r="J109" s="50">
        <v>0</v>
      </c>
      <c r="K109" s="50">
        <v>0</v>
      </c>
    </row>
    <row r="110" spans="1:11" ht="15" thickBot="1" x14ac:dyDescent="0.4">
      <c r="A110" s="49">
        <v>105</v>
      </c>
      <c r="B110" s="81" t="s">
        <v>310</v>
      </c>
      <c r="C110" s="50">
        <v>16</v>
      </c>
      <c r="D110" s="74">
        <v>141.6</v>
      </c>
      <c r="E110" s="50">
        <v>63</v>
      </c>
      <c r="F110" s="50" t="s">
        <v>580</v>
      </c>
      <c r="G110" s="50">
        <v>316.60000000000002</v>
      </c>
      <c r="H110" s="74">
        <v>62</v>
      </c>
      <c r="I110" s="50">
        <v>54.8</v>
      </c>
      <c r="J110" s="50" t="s">
        <v>581</v>
      </c>
      <c r="K110" s="50">
        <v>297.8</v>
      </c>
    </row>
    <row r="111" spans="1:11" ht="23.5" thickBot="1" x14ac:dyDescent="0.4">
      <c r="A111" s="49">
        <v>106</v>
      </c>
      <c r="B111" s="81" t="s">
        <v>311</v>
      </c>
      <c r="C111" s="50">
        <v>288</v>
      </c>
      <c r="D111" s="74">
        <v>11</v>
      </c>
      <c r="E111" s="50">
        <v>3.9</v>
      </c>
      <c r="F111" s="50">
        <v>3.3</v>
      </c>
      <c r="G111" s="50">
        <v>18.600000000000001</v>
      </c>
      <c r="H111" s="74">
        <v>8.1999999999999993</v>
      </c>
      <c r="I111" s="50">
        <v>1.1000000000000001</v>
      </c>
      <c r="J111" s="50">
        <v>6</v>
      </c>
      <c r="K111" s="50">
        <v>10.4</v>
      </c>
    </row>
    <row r="112" spans="1:11" ht="15" thickBot="1" x14ac:dyDescent="0.4">
      <c r="A112" s="49">
        <v>107</v>
      </c>
      <c r="B112" s="81" t="s">
        <v>312</v>
      </c>
      <c r="C112" s="50">
        <v>38</v>
      </c>
      <c r="D112" s="74">
        <v>10.1</v>
      </c>
      <c r="E112" s="50">
        <v>2.9</v>
      </c>
      <c r="F112" s="50">
        <v>4.2</v>
      </c>
      <c r="G112" s="50">
        <v>16</v>
      </c>
      <c r="H112" s="74">
        <v>7.3</v>
      </c>
      <c r="I112" s="50">
        <v>1.4</v>
      </c>
      <c r="J112" s="50">
        <v>4.4000000000000004</v>
      </c>
      <c r="K112" s="50">
        <v>10.199999999999999</v>
      </c>
    </row>
    <row r="113" spans="1:11" ht="23.5" thickBot="1" x14ac:dyDescent="0.4">
      <c r="A113" s="49">
        <v>108</v>
      </c>
      <c r="B113" s="81" t="s">
        <v>313</v>
      </c>
      <c r="C113" s="50">
        <v>192</v>
      </c>
      <c r="D113" s="74">
        <v>21.1</v>
      </c>
      <c r="E113" s="50">
        <v>3.9</v>
      </c>
      <c r="F113" s="50">
        <v>13.4</v>
      </c>
      <c r="G113" s="50">
        <v>28.9</v>
      </c>
      <c r="H113" s="74">
        <v>33.1</v>
      </c>
      <c r="I113" s="50">
        <v>7.5</v>
      </c>
      <c r="J113" s="50">
        <v>18.3</v>
      </c>
      <c r="K113" s="50">
        <v>48</v>
      </c>
    </row>
    <row r="114" spans="1:11" ht="15" thickBot="1" x14ac:dyDescent="0.4">
      <c r="A114" s="49">
        <v>109</v>
      </c>
      <c r="B114" s="81" t="s">
        <v>314</v>
      </c>
      <c r="C114" s="50">
        <v>5</v>
      </c>
      <c r="D114" s="74">
        <v>42</v>
      </c>
      <c r="E114" s="50">
        <v>7.2</v>
      </c>
      <c r="F114" s="50">
        <v>24.4</v>
      </c>
      <c r="G114" s="50">
        <v>59.6</v>
      </c>
      <c r="H114" s="74">
        <v>52</v>
      </c>
      <c r="I114" s="50">
        <v>0</v>
      </c>
      <c r="J114" s="50">
        <v>52</v>
      </c>
      <c r="K114" s="50">
        <v>52</v>
      </c>
    </row>
    <row r="115" spans="1:11" ht="15" thickBot="1" x14ac:dyDescent="0.4">
      <c r="A115" s="49">
        <v>110</v>
      </c>
      <c r="B115" s="81" t="s">
        <v>315</v>
      </c>
      <c r="C115" s="50">
        <v>0</v>
      </c>
      <c r="D115" s="74">
        <v>0</v>
      </c>
      <c r="E115" s="50">
        <v>0</v>
      </c>
      <c r="F115" s="50">
        <v>0</v>
      </c>
      <c r="G115" s="50">
        <v>0</v>
      </c>
      <c r="H115" s="74">
        <v>0</v>
      </c>
      <c r="I115" s="50">
        <v>0</v>
      </c>
      <c r="J115" s="50">
        <v>0</v>
      </c>
      <c r="K115" s="50">
        <v>0</v>
      </c>
    </row>
    <row r="116" spans="1:11" ht="15" thickBot="1" x14ac:dyDescent="0.4">
      <c r="A116" s="49">
        <v>111</v>
      </c>
      <c r="B116" s="81" t="s">
        <v>316</v>
      </c>
      <c r="C116" s="50">
        <v>0</v>
      </c>
      <c r="D116" s="74">
        <v>0</v>
      </c>
      <c r="E116" s="50">
        <v>0</v>
      </c>
      <c r="F116" s="50">
        <v>0</v>
      </c>
      <c r="G116" s="50">
        <v>0</v>
      </c>
      <c r="H116" s="74">
        <v>0</v>
      </c>
      <c r="I116" s="50">
        <v>0</v>
      </c>
      <c r="J116" s="50">
        <v>0</v>
      </c>
      <c r="K116" s="50">
        <v>0</v>
      </c>
    </row>
    <row r="117" spans="1:11" ht="15" thickBot="1" x14ac:dyDescent="0.4">
      <c r="A117" s="49">
        <v>112</v>
      </c>
      <c r="B117" s="81" t="s">
        <v>317</v>
      </c>
      <c r="C117" s="50">
        <v>8</v>
      </c>
      <c r="D117" s="74">
        <v>2</v>
      </c>
      <c r="E117" s="50">
        <v>1</v>
      </c>
      <c r="F117" s="50" t="s">
        <v>582</v>
      </c>
      <c r="G117" s="50">
        <v>14.8</v>
      </c>
      <c r="H117" s="74">
        <v>26.1</v>
      </c>
      <c r="I117" s="50">
        <v>25.4</v>
      </c>
      <c r="J117" s="50" t="s">
        <v>583</v>
      </c>
      <c r="K117" s="50">
        <v>106.8</v>
      </c>
    </row>
    <row r="118" spans="1:11" ht="15" thickBot="1" x14ac:dyDescent="0.4">
      <c r="A118" s="49">
        <v>113</v>
      </c>
      <c r="B118" s="81" t="s">
        <v>318</v>
      </c>
      <c r="C118" s="50">
        <v>3</v>
      </c>
      <c r="D118" s="74">
        <v>52</v>
      </c>
      <c r="E118" s="50">
        <v>0</v>
      </c>
      <c r="F118" s="50">
        <v>0</v>
      </c>
      <c r="G118" s="50">
        <v>0</v>
      </c>
      <c r="H118" s="74">
        <v>26.7</v>
      </c>
      <c r="I118" s="50">
        <v>28.3</v>
      </c>
      <c r="J118" s="50" t="s">
        <v>495</v>
      </c>
      <c r="K118" s="50">
        <v>385.9</v>
      </c>
    </row>
    <row r="119" spans="1:11" ht="15" thickBot="1" x14ac:dyDescent="0.4">
      <c r="A119" s="49">
        <v>114</v>
      </c>
      <c r="B119" s="81" t="s">
        <v>319</v>
      </c>
      <c r="C119" s="50">
        <v>3</v>
      </c>
      <c r="D119" s="74">
        <v>52</v>
      </c>
      <c r="E119" s="50">
        <v>0</v>
      </c>
      <c r="F119" s="50">
        <v>0</v>
      </c>
      <c r="G119" s="50">
        <v>0</v>
      </c>
      <c r="H119" s="74">
        <v>52</v>
      </c>
      <c r="I119" s="50">
        <v>0</v>
      </c>
      <c r="J119" s="50">
        <v>52</v>
      </c>
      <c r="K119" s="50">
        <v>52</v>
      </c>
    </row>
    <row r="120" spans="1:11" ht="15" thickBot="1" x14ac:dyDescent="0.4">
      <c r="A120" s="49">
        <v>115</v>
      </c>
      <c r="B120" s="81" t="s">
        <v>320</v>
      </c>
      <c r="C120" s="50">
        <v>13</v>
      </c>
      <c r="D120" s="74">
        <v>87</v>
      </c>
      <c r="E120" s="50">
        <v>15.3</v>
      </c>
      <c r="F120" s="50">
        <v>47.7</v>
      </c>
      <c r="G120" s="50">
        <v>126.2</v>
      </c>
      <c r="H120" s="74">
        <v>70</v>
      </c>
      <c r="I120" s="50">
        <v>77.099999999999994</v>
      </c>
      <c r="J120" s="50" t="s">
        <v>584</v>
      </c>
      <c r="K120" s="50">
        <v>1049.2</v>
      </c>
    </row>
    <row r="121" spans="1:11" ht="15" thickBot="1" x14ac:dyDescent="0.4">
      <c r="A121" s="49">
        <v>116</v>
      </c>
      <c r="B121" s="81" t="s">
        <v>321</v>
      </c>
      <c r="C121" s="50">
        <v>5</v>
      </c>
      <c r="D121" s="74">
        <v>24.4</v>
      </c>
      <c r="E121" s="50">
        <v>23.8</v>
      </c>
      <c r="F121" s="50">
        <v>0</v>
      </c>
      <c r="G121" s="50">
        <v>0</v>
      </c>
      <c r="H121" s="74">
        <v>43.8</v>
      </c>
      <c r="I121" s="50">
        <v>10.1</v>
      </c>
      <c r="J121" s="50">
        <v>0</v>
      </c>
      <c r="K121" s="50">
        <v>0</v>
      </c>
    </row>
    <row r="122" spans="1:11" ht="15" thickBot="1" x14ac:dyDescent="0.4">
      <c r="A122" s="49">
        <v>117</v>
      </c>
      <c r="B122" s="81" t="s">
        <v>322</v>
      </c>
      <c r="C122" s="50">
        <v>1</v>
      </c>
      <c r="D122" s="74">
        <v>156</v>
      </c>
      <c r="E122" s="50">
        <v>0</v>
      </c>
      <c r="F122" s="50">
        <v>0</v>
      </c>
      <c r="G122" s="50">
        <v>0</v>
      </c>
      <c r="H122" s="74">
        <v>0</v>
      </c>
      <c r="I122" s="50">
        <v>0</v>
      </c>
      <c r="J122" s="50">
        <v>0</v>
      </c>
      <c r="K122" s="50">
        <v>0</v>
      </c>
    </row>
    <row r="123" spans="1:11" ht="15" thickBot="1" x14ac:dyDescent="0.4">
      <c r="A123" s="49">
        <v>118</v>
      </c>
      <c r="B123" s="81" t="s">
        <v>323</v>
      </c>
      <c r="C123" s="50">
        <v>23</v>
      </c>
      <c r="D123" s="74">
        <v>57.7</v>
      </c>
      <c r="E123" s="50">
        <v>10.6</v>
      </c>
      <c r="F123" s="50">
        <v>35.700000000000003</v>
      </c>
      <c r="G123" s="50">
        <v>79.7</v>
      </c>
      <c r="H123" s="74">
        <v>74.099999999999994</v>
      </c>
      <c r="I123" s="50">
        <v>14.6</v>
      </c>
      <c r="J123" s="50">
        <v>41.6</v>
      </c>
      <c r="K123" s="50">
        <v>106.6</v>
      </c>
    </row>
    <row r="124" spans="1:11" ht="15" thickBot="1" x14ac:dyDescent="0.4">
      <c r="A124" s="49">
        <v>119</v>
      </c>
      <c r="B124" s="81" t="s">
        <v>324</v>
      </c>
      <c r="C124" s="50">
        <v>57</v>
      </c>
      <c r="D124" s="74">
        <v>100.3</v>
      </c>
      <c r="E124" s="50">
        <v>9.1999999999999993</v>
      </c>
      <c r="F124" s="50">
        <v>81.8</v>
      </c>
      <c r="G124" s="50">
        <v>118.7</v>
      </c>
      <c r="H124" s="74">
        <v>72</v>
      </c>
      <c r="I124" s="50">
        <v>6.3</v>
      </c>
      <c r="J124" s="50">
        <v>59.2</v>
      </c>
      <c r="K124" s="50">
        <v>84.7</v>
      </c>
    </row>
    <row r="125" spans="1:11" ht="15" thickBot="1" x14ac:dyDescent="0.4">
      <c r="A125" s="49">
        <v>120</v>
      </c>
      <c r="B125" s="81" t="s">
        <v>325</v>
      </c>
      <c r="C125" s="50">
        <v>141</v>
      </c>
      <c r="D125" s="74">
        <v>87.1</v>
      </c>
      <c r="E125" s="50">
        <v>4.5</v>
      </c>
      <c r="F125" s="50">
        <v>78.2</v>
      </c>
      <c r="G125" s="50">
        <v>96</v>
      </c>
      <c r="H125" s="74">
        <v>77.8</v>
      </c>
      <c r="I125" s="50">
        <v>5.5</v>
      </c>
      <c r="J125" s="50">
        <v>66.7</v>
      </c>
      <c r="K125" s="50">
        <v>88.9</v>
      </c>
    </row>
    <row r="126" spans="1:11" ht="15" thickBot="1" x14ac:dyDescent="0.4">
      <c r="A126" s="49">
        <v>121</v>
      </c>
      <c r="B126" s="81" t="s">
        <v>326</v>
      </c>
      <c r="C126" s="50">
        <v>1</v>
      </c>
      <c r="D126" s="74">
        <v>0</v>
      </c>
      <c r="E126" s="50">
        <v>0</v>
      </c>
      <c r="F126" s="50">
        <v>0</v>
      </c>
      <c r="G126" s="50">
        <v>0</v>
      </c>
      <c r="H126" s="74">
        <v>52</v>
      </c>
      <c r="I126" s="50">
        <v>0</v>
      </c>
      <c r="J126" s="50">
        <v>0</v>
      </c>
      <c r="K126" s="50">
        <v>0</v>
      </c>
    </row>
    <row r="127" spans="1:11" ht="15" thickBot="1" x14ac:dyDescent="0.4">
      <c r="A127" s="49">
        <v>122</v>
      </c>
      <c r="B127" s="81" t="s">
        <v>327</v>
      </c>
      <c r="C127" s="50">
        <v>10</v>
      </c>
      <c r="D127" s="74">
        <v>75.5</v>
      </c>
      <c r="E127" s="50">
        <v>46.7</v>
      </c>
      <c r="F127" s="50" t="s">
        <v>585</v>
      </c>
      <c r="G127" s="50">
        <v>669</v>
      </c>
      <c r="H127" s="74">
        <v>108.1</v>
      </c>
      <c r="I127" s="50">
        <v>20.7</v>
      </c>
      <c r="J127" s="50">
        <v>61.4</v>
      </c>
      <c r="K127" s="50">
        <v>154.9</v>
      </c>
    </row>
    <row r="128" spans="1:11" ht="15" thickBot="1" x14ac:dyDescent="0.4">
      <c r="A128" s="49">
        <v>123</v>
      </c>
      <c r="B128" s="81" t="s">
        <v>328</v>
      </c>
      <c r="C128" s="50">
        <v>8</v>
      </c>
      <c r="D128" s="74">
        <v>78.2</v>
      </c>
      <c r="E128" s="50">
        <v>41.2</v>
      </c>
      <c r="F128" s="50" t="s">
        <v>586</v>
      </c>
      <c r="G128" s="50">
        <v>255.3</v>
      </c>
      <c r="H128" s="74">
        <v>77</v>
      </c>
      <c r="I128" s="50">
        <v>20.8</v>
      </c>
      <c r="J128" s="50">
        <v>19.2</v>
      </c>
      <c r="K128" s="50">
        <v>134.9</v>
      </c>
    </row>
    <row r="129" spans="1:11" ht="15" thickBot="1" x14ac:dyDescent="0.4">
      <c r="A129" s="49">
        <v>124</v>
      </c>
      <c r="B129" s="81" t="s">
        <v>329</v>
      </c>
      <c r="C129" s="50">
        <v>26</v>
      </c>
      <c r="D129" s="74">
        <v>66.2</v>
      </c>
      <c r="E129" s="50">
        <v>9.8000000000000007</v>
      </c>
      <c r="F129" s="50">
        <v>45.8</v>
      </c>
      <c r="G129" s="50">
        <v>86.6</v>
      </c>
      <c r="H129" s="74">
        <v>57.2</v>
      </c>
      <c r="I129" s="50">
        <v>9.4</v>
      </c>
      <c r="J129" s="50">
        <v>31.2</v>
      </c>
      <c r="K129" s="50">
        <v>83.2</v>
      </c>
    </row>
    <row r="130" spans="1:11" ht="15" thickBot="1" x14ac:dyDescent="0.4">
      <c r="A130" s="49">
        <v>125</v>
      </c>
      <c r="B130" s="81" t="s">
        <v>330</v>
      </c>
      <c r="C130" s="50">
        <v>20</v>
      </c>
      <c r="D130" s="74">
        <v>80</v>
      </c>
      <c r="E130" s="50">
        <v>11.4</v>
      </c>
      <c r="F130" s="50">
        <v>56</v>
      </c>
      <c r="G130" s="50">
        <v>103.9</v>
      </c>
      <c r="H130" s="74">
        <v>123.7</v>
      </c>
      <c r="I130" s="50">
        <v>42.2</v>
      </c>
      <c r="J130" s="50">
        <v>15.3</v>
      </c>
      <c r="K130" s="50">
        <v>232.1</v>
      </c>
    </row>
    <row r="131" spans="1:11" ht="15" thickBot="1" x14ac:dyDescent="0.4">
      <c r="A131" s="49">
        <v>126</v>
      </c>
      <c r="B131" s="81" t="s">
        <v>411</v>
      </c>
      <c r="C131" s="50">
        <v>20</v>
      </c>
      <c r="D131" s="74">
        <v>88</v>
      </c>
      <c r="E131" s="50">
        <v>12.3</v>
      </c>
      <c r="F131" s="50">
        <v>58.8</v>
      </c>
      <c r="G131" s="50">
        <v>117.2</v>
      </c>
      <c r="H131" s="74">
        <v>64.5</v>
      </c>
      <c r="I131" s="50">
        <v>17.899999999999999</v>
      </c>
      <c r="J131" s="50">
        <v>18.600000000000001</v>
      </c>
      <c r="K131" s="50">
        <v>110.5</v>
      </c>
    </row>
    <row r="132" spans="1:11" ht="15" thickBot="1" x14ac:dyDescent="0.4">
      <c r="A132" s="49">
        <v>127</v>
      </c>
      <c r="B132" s="81" t="s">
        <v>332</v>
      </c>
      <c r="C132" s="50">
        <v>122</v>
      </c>
      <c r="D132" s="74">
        <v>88.3</v>
      </c>
      <c r="E132" s="50">
        <v>6.9</v>
      </c>
      <c r="F132" s="50">
        <v>74.400000000000006</v>
      </c>
      <c r="G132" s="50">
        <v>102.1</v>
      </c>
      <c r="H132" s="74">
        <v>90.3</v>
      </c>
      <c r="I132" s="50">
        <v>6.3</v>
      </c>
      <c r="J132" s="50">
        <v>77.5</v>
      </c>
      <c r="K132" s="50">
        <v>103.1</v>
      </c>
    </row>
    <row r="133" spans="1:11" ht="15" thickBot="1" x14ac:dyDescent="0.4">
      <c r="A133" s="49">
        <v>128</v>
      </c>
      <c r="B133" s="81" t="s">
        <v>333</v>
      </c>
      <c r="C133" s="50">
        <v>0</v>
      </c>
      <c r="D133" s="74">
        <v>0</v>
      </c>
      <c r="E133" s="50">
        <v>0</v>
      </c>
      <c r="F133" s="50">
        <v>0</v>
      </c>
      <c r="G133" s="50">
        <v>0</v>
      </c>
      <c r="H133" s="74">
        <v>0</v>
      </c>
      <c r="I133" s="50">
        <v>0</v>
      </c>
      <c r="J133" s="50">
        <v>0</v>
      </c>
      <c r="K133" s="50">
        <v>0</v>
      </c>
    </row>
    <row r="134" spans="1:11" ht="15" thickBot="1" x14ac:dyDescent="0.4">
      <c r="A134" s="49">
        <v>129</v>
      </c>
      <c r="B134" s="81" t="s">
        <v>334</v>
      </c>
      <c r="C134" s="50">
        <v>0</v>
      </c>
      <c r="D134" s="74">
        <v>0</v>
      </c>
      <c r="E134" s="50">
        <v>0</v>
      </c>
      <c r="F134" s="50">
        <v>0</v>
      </c>
      <c r="G134" s="50">
        <v>0</v>
      </c>
      <c r="H134" s="74">
        <v>0</v>
      </c>
      <c r="I134" s="50">
        <v>0</v>
      </c>
      <c r="J134" s="50">
        <v>0</v>
      </c>
      <c r="K134" s="50">
        <v>0</v>
      </c>
    </row>
    <row r="135" spans="1:11" ht="15" thickBot="1" x14ac:dyDescent="0.4">
      <c r="A135" s="49">
        <v>130</v>
      </c>
      <c r="B135" s="81" t="s">
        <v>335</v>
      </c>
      <c r="C135" s="50">
        <v>1</v>
      </c>
      <c r="D135" s="74">
        <v>4</v>
      </c>
      <c r="E135" s="50">
        <v>0</v>
      </c>
      <c r="F135" s="50">
        <v>0</v>
      </c>
      <c r="G135" s="50">
        <v>0</v>
      </c>
      <c r="H135" s="74">
        <v>0</v>
      </c>
      <c r="I135" s="50">
        <v>0</v>
      </c>
      <c r="J135" s="50">
        <v>0</v>
      </c>
      <c r="K135" s="50">
        <v>0</v>
      </c>
    </row>
    <row r="136" spans="1:11" ht="15" thickBot="1" x14ac:dyDescent="0.4">
      <c r="A136" s="49">
        <v>131</v>
      </c>
      <c r="B136" s="81" t="s">
        <v>336</v>
      </c>
      <c r="C136" s="50">
        <v>54</v>
      </c>
      <c r="D136" s="74">
        <v>41</v>
      </c>
      <c r="E136" s="50">
        <v>8.1</v>
      </c>
      <c r="F136" s="50">
        <v>24.6</v>
      </c>
      <c r="G136" s="50">
        <v>57.3</v>
      </c>
      <c r="H136" s="74">
        <v>28.6</v>
      </c>
      <c r="I136" s="50">
        <v>13.5</v>
      </c>
      <c r="J136" s="50" t="s">
        <v>587</v>
      </c>
      <c r="K136" s="50">
        <v>58.8</v>
      </c>
    </row>
    <row r="137" spans="1:11" ht="15" thickBot="1" x14ac:dyDescent="0.4">
      <c r="A137" s="49">
        <v>132</v>
      </c>
      <c r="B137" s="81" t="s">
        <v>337</v>
      </c>
      <c r="C137" s="50">
        <v>23</v>
      </c>
      <c r="D137" s="74">
        <v>60.1</v>
      </c>
      <c r="E137" s="50">
        <v>19.7</v>
      </c>
      <c r="F137" s="50">
        <v>17.100000000000001</v>
      </c>
      <c r="G137" s="50">
        <v>103.1</v>
      </c>
      <c r="H137" s="74">
        <v>92.4</v>
      </c>
      <c r="I137" s="50">
        <v>108.6</v>
      </c>
      <c r="J137" s="50" t="s">
        <v>588</v>
      </c>
      <c r="K137" s="50">
        <v>1472.6</v>
      </c>
    </row>
    <row r="138" spans="1:11" ht="15" thickBot="1" x14ac:dyDescent="0.4">
      <c r="A138" s="49">
        <v>133</v>
      </c>
      <c r="B138" s="81" t="s">
        <v>338</v>
      </c>
      <c r="C138" s="50">
        <v>94</v>
      </c>
      <c r="D138" s="74">
        <v>82.5</v>
      </c>
      <c r="E138" s="50">
        <v>15</v>
      </c>
      <c r="F138" s="50">
        <v>52.4</v>
      </c>
      <c r="G138" s="50">
        <v>112.6</v>
      </c>
      <c r="H138" s="74">
        <v>36.6</v>
      </c>
      <c r="I138" s="50">
        <v>8.3000000000000007</v>
      </c>
      <c r="J138" s="50">
        <v>19.5</v>
      </c>
      <c r="K138" s="50">
        <v>53.8</v>
      </c>
    </row>
    <row r="139" spans="1:11" ht="15" thickBot="1" x14ac:dyDescent="0.4">
      <c r="A139" s="49">
        <v>134</v>
      </c>
      <c r="B139" s="81" t="s">
        <v>339</v>
      </c>
      <c r="C139" s="50">
        <v>148</v>
      </c>
      <c r="D139" s="74">
        <v>59.5</v>
      </c>
      <c r="E139" s="50">
        <v>9.4</v>
      </c>
      <c r="F139" s="50">
        <v>40.799999999999997</v>
      </c>
      <c r="G139" s="50">
        <v>78.2</v>
      </c>
      <c r="H139" s="74">
        <v>59.3</v>
      </c>
      <c r="I139" s="50">
        <v>12.5</v>
      </c>
      <c r="J139" s="50">
        <v>34.1</v>
      </c>
      <c r="K139" s="50">
        <v>84.6</v>
      </c>
    </row>
    <row r="140" spans="1:11" ht="15" thickBot="1" x14ac:dyDescent="0.4">
      <c r="A140" s="49">
        <v>135</v>
      </c>
      <c r="B140" s="81" t="s">
        <v>340</v>
      </c>
      <c r="C140" s="50">
        <v>20</v>
      </c>
      <c r="D140" s="74">
        <v>50.9</v>
      </c>
      <c r="E140" s="50">
        <v>6.8</v>
      </c>
      <c r="F140" s="50">
        <v>36.799999999999997</v>
      </c>
      <c r="G140" s="50">
        <v>64.900000000000006</v>
      </c>
      <c r="H140" s="74">
        <v>58.3</v>
      </c>
      <c r="I140" s="50">
        <v>33.9</v>
      </c>
      <c r="J140" s="50" t="s">
        <v>589</v>
      </c>
      <c r="K140" s="50">
        <v>136.5</v>
      </c>
    </row>
    <row r="141" spans="1:11" ht="15" thickBot="1" x14ac:dyDescent="0.4">
      <c r="A141" s="49">
        <v>136</v>
      </c>
      <c r="B141" s="81" t="s">
        <v>341</v>
      </c>
      <c r="C141" s="50">
        <v>63</v>
      </c>
      <c r="D141" s="74">
        <v>63.1</v>
      </c>
      <c r="E141" s="50">
        <v>7.1</v>
      </c>
      <c r="F141" s="50">
        <v>47</v>
      </c>
      <c r="G141" s="50">
        <v>79.099999999999994</v>
      </c>
      <c r="H141" s="74">
        <v>45.3</v>
      </c>
      <c r="I141" s="50">
        <v>4.2</v>
      </c>
      <c r="J141" s="50">
        <v>37</v>
      </c>
      <c r="K141" s="50">
        <v>53.6</v>
      </c>
    </row>
    <row r="142" spans="1:11" ht="15" thickBot="1" x14ac:dyDescent="0.4">
      <c r="A142" s="49">
        <v>137</v>
      </c>
      <c r="B142" s="81" t="s">
        <v>199</v>
      </c>
      <c r="C142" s="50">
        <v>415</v>
      </c>
      <c r="D142" s="74">
        <v>32.200000000000003</v>
      </c>
      <c r="E142" s="50">
        <v>7.5</v>
      </c>
      <c r="F142" s="50">
        <v>15.9</v>
      </c>
      <c r="G142" s="50">
        <v>48.4</v>
      </c>
      <c r="H142" s="74">
        <v>75.900000000000006</v>
      </c>
      <c r="I142" s="50">
        <v>2.4</v>
      </c>
      <c r="J142" s="50">
        <v>71.099999999999994</v>
      </c>
      <c r="K142" s="50">
        <v>80.7</v>
      </c>
    </row>
    <row r="143" spans="1:11" ht="15" thickBot="1" x14ac:dyDescent="0.4">
      <c r="A143" s="49">
        <v>138</v>
      </c>
      <c r="B143" s="81" t="s">
        <v>342</v>
      </c>
      <c r="C143" s="50">
        <v>104</v>
      </c>
      <c r="D143" s="74">
        <v>13.5</v>
      </c>
      <c r="E143" s="50">
        <v>6.4</v>
      </c>
      <c r="F143" s="50">
        <v>0.7</v>
      </c>
      <c r="G143" s="50">
        <v>26.2</v>
      </c>
      <c r="H143" s="74">
        <v>13.7</v>
      </c>
      <c r="I143" s="50">
        <v>5.9</v>
      </c>
      <c r="J143" s="50">
        <v>1.9</v>
      </c>
      <c r="K143" s="50">
        <v>25.4</v>
      </c>
    </row>
    <row r="144" spans="1:11" ht="16" customHeight="1" thickBot="1" x14ac:dyDescent="0.4">
      <c r="A144" s="49">
        <v>139</v>
      </c>
      <c r="B144" s="81" t="s">
        <v>343</v>
      </c>
      <c r="C144" s="50">
        <v>26</v>
      </c>
      <c r="D144" s="74">
        <v>19.8</v>
      </c>
      <c r="E144" s="50">
        <v>17.3</v>
      </c>
      <c r="F144" s="50" t="s">
        <v>590</v>
      </c>
      <c r="G144" s="50">
        <v>59.8</v>
      </c>
      <c r="H144" s="74">
        <v>2.9</v>
      </c>
      <c r="I144" s="50">
        <v>1.8</v>
      </c>
      <c r="J144" s="50" t="s">
        <v>591</v>
      </c>
      <c r="K144" s="50">
        <v>6.8</v>
      </c>
    </row>
    <row r="145" spans="1:11" ht="15" thickBot="1" x14ac:dyDescent="0.4">
      <c r="A145" s="49">
        <v>140</v>
      </c>
      <c r="B145" s="81" t="s">
        <v>344</v>
      </c>
      <c r="C145" s="50">
        <v>7</v>
      </c>
      <c r="D145" s="74">
        <v>1.9</v>
      </c>
      <c r="E145" s="50">
        <v>1.1000000000000001</v>
      </c>
      <c r="F145" s="50" t="s">
        <v>592</v>
      </c>
      <c r="G145" s="50">
        <v>16.3</v>
      </c>
      <c r="H145" s="74">
        <v>1.5</v>
      </c>
      <c r="I145" s="50">
        <v>0.5</v>
      </c>
      <c r="J145" s="50" t="s">
        <v>593</v>
      </c>
      <c r="K145" s="50">
        <v>7.3</v>
      </c>
    </row>
    <row r="146" spans="1:11" ht="15" thickBot="1" x14ac:dyDescent="0.4">
      <c r="A146" s="49">
        <v>141</v>
      </c>
      <c r="B146" s="81" t="s">
        <v>345</v>
      </c>
      <c r="C146" s="50">
        <v>8</v>
      </c>
      <c r="D146" s="74">
        <v>46.5</v>
      </c>
      <c r="E146" s="50">
        <v>31.9</v>
      </c>
      <c r="F146" s="50">
        <v>0</v>
      </c>
      <c r="G146" s="50">
        <v>0</v>
      </c>
      <c r="H146" s="74">
        <v>3.4</v>
      </c>
      <c r="I146" s="50">
        <v>1.4</v>
      </c>
      <c r="J146" s="50">
        <v>0.3</v>
      </c>
      <c r="K146" s="50">
        <v>6.4</v>
      </c>
    </row>
    <row r="147" spans="1:11" ht="15" thickBot="1" x14ac:dyDescent="0.4">
      <c r="A147" s="49">
        <v>142</v>
      </c>
      <c r="B147" s="81" t="s">
        <v>346</v>
      </c>
      <c r="C147" s="50">
        <v>16</v>
      </c>
      <c r="D147" s="74">
        <v>38.200000000000003</v>
      </c>
      <c r="E147" s="50">
        <v>20.9</v>
      </c>
      <c r="F147" s="50" t="s">
        <v>594</v>
      </c>
      <c r="G147" s="50">
        <v>86.4</v>
      </c>
      <c r="H147" s="74">
        <v>45.7</v>
      </c>
      <c r="I147" s="50">
        <v>8</v>
      </c>
      <c r="J147" s="50">
        <v>11.2</v>
      </c>
      <c r="K147" s="50">
        <v>80.3</v>
      </c>
    </row>
    <row r="148" spans="1:11" ht="15" thickBot="1" x14ac:dyDescent="0.4">
      <c r="A148" s="49">
        <v>143</v>
      </c>
      <c r="B148" s="81" t="s">
        <v>347</v>
      </c>
      <c r="C148" s="50">
        <v>10</v>
      </c>
      <c r="D148" s="74">
        <v>67.7</v>
      </c>
      <c r="E148" s="50">
        <v>42.5</v>
      </c>
      <c r="F148" s="50" t="s">
        <v>595</v>
      </c>
      <c r="G148" s="50">
        <v>608.29999999999995</v>
      </c>
      <c r="H148" s="74">
        <v>87.3</v>
      </c>
      <c r="I148" s="50">
        <v>63.7</v>
      </c>
      <c r="J148" s="50" t="s">
        <v>596</v>
      </c>
      <c r="K148" s="50">
        <v>896.2</v>
      </c>
    </row>
    <row r="149" spans="1:11" ht="23.5" thickBot="1" x14ac:dyDescent="0.4">
      <c r="A149" s="49">
        <v>144</v>
      </c>
      <c r="B149" s="81" t="s">
        <v>348</v>
      </c>
      <c r="C149" s="50">
        <v>2</v>
      </c>
      <c r="D149" s="74">
        <v>52</v>
      </c>
      <c r="E149" s="50">
        <v>0</v>
      </c>
      <c r="F149" s="50">
        <v>52</v>
      </c>
      <c r="G149" s="50">
        <v>52</v>
      </c>
      <c r="H149" s="74">
        <v>26</v>
      </c>
      <c r="I149" s="50">
        <v>0</v>
      </c>
      <c r="J149" s="50">
        <v>0</v>
      </c>
      <c r="K149" s="50">
        <v>0</v>
      </c>
    </row>
    <row r="150" spans="1:11" ht="15" thickBot="1" x14ac:dyDescent="0.4">
      <c r="A150" s="49">
        <v>145</v>
      </c>
      <c r="B150" s="81" t="s">
        <v>349</v>
      </c>
      <c r="C150" s="50">
        <v>5</v>
      </c>
      <c r="D150" s="74">
        <v>45.1</v>
      </c>
      <c r="E150" s="50">
        <v>12.8</v>
      </c>
      <c r="F150" s="50" t="s">
        <v>597</v>
      </c>
      <c r="G150" s="50">
        <v>100.4</v>
      </c>
      <c r="H150" s="74">
        <v>156</v>
      </c>
      <c r="I150" s="50">
        <v>0</v>
      </c>
      <c r="J150" s="50">
        <v>156</v>
      </c>
      <c r="K150" s="50">
        <v>156</v>
      </c>
    </row>
    <row r="151" spans="1:11" ht="15" thickBot="1" x14ac:dyDescent="0.4">
      <c r="A151" s="49">
        <v>146</v>
      </c>
      <c r="B151" s="81" t="s">
        <v>350</v>
      </c>
      <c r="C151" s="50">
        <v>3</v>
      </c>
      <c r="D151" s="74">
        <v>52</v>
      </c>
      <c r="E151" s="50">
        <v>0</v>
      </c>
      <c r="F151" s="50">
        <v>0</v>
      </c>
      <c r="G151" s="50">
        <v>0</v>
      </c>
      <c r="H151" s="74">
        <v>258.7</v>
      </c>
      <c r="I151" s="50">
        <v>102.6</v>
      </c>
      <c r="J151" s="50" t="s">
        <v>520</v>
      </c>
      <c r="K151" s="50">
        <v>1562.4</v>
      </c>
    </row>
    <row r="152" spans="1:11" ht="15" thickBot="1" x14ac:dyDescent="0.4">
      <c r="A152" s="49">
        <v>147</v>
      </c>
      <c r="B152" s="81" t="s">
        <v>351</v>
      </c>
      <c r="C152" s="50">
        <v>1</v>
      </c>
      <c r="D152" s="74">
        <v>21</v>
      </c>
      <c r="E152" s="50">
        <v>0</v>
      </c>
      <c r="F152" s="50">
        <v>0</v>
      </c>
      <c r="G152" s="50">
        <v>0</v>
      </c>
      <c r="H152" s="74">
        <v>0</v>
      </c>
      <c r="I152" s="50">
        <v>0</v>
      </c>
      <c r="J152" s="50">
        <v>0</v>
      </c>
      <c r="K152" s="50">
        <v>0</v>
      </c>
    </row>
    <row r="153" spans="1:11" ht="15" thickBot="1" x14ac:dyDescent="0.4">
      <c r="A153" s="49">
        <v>148</v>
      </c>
      <c r="B153" s="81" t="s">
        <v>352</v>
      </c>
      <c r="C153" s="50">
        <v>5</v>
      </c>
      <c r="D153" s="74">
        <v>25.5</v>
      </c>
      <c r="E153" s="50">
        <v>40.1</v>
      </c>
      <c r="F153" s="50" t="s">
        <v>598</v>
      </c>
      <c r="G153" s="50">
        <v>153.1</v>
      </c>
      <c r="H153" s="74">
        <v>1</v>
      </c>
      <c r="I153" s="50">
        <v>0</v>
      </c>
      <c r="J153" s="50">
        <v>0</v>
      </c>
      <c r="K153" s="50">
        <v>0</v>
      </c>
    </row>
    <row r="154" spans="1:11" ht="15" thickBot="1" x14ac:dyDescent="0.4">
      <c r="A154" s="49">
        <v>149</v>
      </c>
      <c r="B154" s="81" t="s">
        <v>353</v>
      </c>
      <c r="C154" s="50">
        <v>44</v>
      </c>
      <c r="D154" s="74">
        <v>42.2</v>
      </c>
      <c r="E154" s="50">
        <v>21.3</v>
      </c>
      <c r="F154" s="50" t="s">
        <v>599</v>
      </c>
      <c r="G154" s="50">
        <v>86.3</v>
      </c>
      <c r="H154" s="74">
        <v>44.2</v>
      </c>
      <c r="I154" s="50">
        <v>25.1</v>
      </c>
      <c r="J154" s="50" t="s">
        <v>600</v>
      </c>
      <c r="K154" s="50">
        <v>98.2</v>
      </c>
    </row>
    <row r="155" spans="1:11" ht="15" thickBot="1" x14ac:dyDescent="0.4">
      <c r="A155" s="49">
        <v>150</v>
      </c>
      <c r="B155" s="81" t="s">
        <v>354</v>
      </c>
      <c r="C155" s="50">
        <v>73</v>
      </c>
      <c r="D155" s="74">
        <v>10.4</v>
      </c>
      <c r="E155" s="50">
        <v>3.1</v>
      </c>
      <c r="F155" s="50">
        <v>4.0999999999999996</v>
      </c>
      <c r="G155" s="50">
        <v>16.600000000000001</v>
      </c>
      <c r="H155" s="74">
        <v>12.6</v>
      </c>
      <c r="I155" s="50">
        <v>4.5</v>
      </c>
      <c r="J155" s="50">
        <v>3.4</v>
      </c>
      <c r="K155" s="50">
        <v>21.8</v>
      </c>
    </row>
    <row r="156" spans="1:11" ht="15" thickBot="1" x14ac:dyDescent="0.4">
      <c r="A156" s="49">
        <v>151</v>
      </c>
      <c r="B156" s="81" t="s">
        <v>355</v>
      </c>
      <c r="C156" s="50">
        <v>128</v>
      </c>
      <c r="D156" s="74">
        <v>24.3</v>
      </c>
      <c r="E156" s="50">
        <v>6.4</v>
      </c>
      <c r="F156" s="50">
        <v>11.2</v>
      </c>
      <c r="G156" s="50">
        <v>37.4</v>
      </c>
      <c r="H156" s="74">
        <v>13.5</v>
      </c>
      <c r="I156" s="50">
        <v>2.2999999999999998</v>
      </c>
      <c r="J156" s="50">
        <v>9</v>
      </c>
      <c r="K156" s="50">
        <v>17.899999999999999</v>
      </c>
    </row>
    <row r="157" spans="1:11" ht="15" thickBot="1" x14ac:dyDescent="0.4">
      <c r="A157" s="49">
        <v>152</v>
      </c>
      <c r="B157" s="81" t="s">
        <v>356</v>
      </c>
      <c r="C157" s="50">
        <v>173</v>
      </c>
      <c r="D157" s="74">
        <v>26.9</v>
      </c>
      <c r="E157" s="50">
        <v>5.8</v>
      </c>
      <c r="F157" s="50">
        <v>15.1</v>
      </c>
      <c r="G157" s="50">
        <v>38.700000000000003</v>
      </c>
      <c r="H157" s="74">
        <v>45.4</v>
      </c>
      <c r="I157" s="50">
        <v>5.3</v>
      </c>
      <c r="J157" s="50">
        <v>34.9</v>
      </c>
      <c r="K157" s="50">
        <v>55.8</v>
      </c>
    </row>
    <row r="158" spans="1:11" ht="15" thickBot="1" x14ac:dyDescent="0.4">
      <c r="A158" s="49">
        <v>153</v>
      </c>
      <c r="B158" s="81" t="s">
        <v>357</v>
      </c>
      <c r="C158" s="50">
        <v>29</v>
      </c>
      <c r="D158" s="74">
        <v>162.1</v>
      </c>
      <c r="E158" s="50">
        <v>47.1</v>
      </c>
      <c r="F158" s="50">
        <v>59.5</v>
      </c>
      <c r="G158" s="50">
        <v>264.7</v>
      </c>
      <c r="H158" s="74">
        <v>71.7</v>
      </c>
      <c r="I158" s="50">
        <v>14.2</v>
      </c>
      <c r="J158" s="50">
        <v>41.2</v>
      </c>
      <c r="K158" s="50">
        <v>102.2</v>
      </c>
    </row>
    <row r="159" spans="1:11" ht="15" thickBot="1" x14ac:dyDescent="0.4">
      <c r="A159" s="49">
        <v>154</v>
      </c>
      <c r="B159" s="81" t="s">
        <v>201</v>
      </c>
      <c r="C159" s="50">
        <v>397</v>
      </c>
      <c r="D159" s="74">
        <v>104.6</v>
      </c>
      <c r="E159" s="50">
        <v>3.7</v>
      </c>
      <c r="F159" s="50">
        <v>97.3</v>
      </c>
      <c r="G159" s="50">
        <v>111.9</v>
      </c>
      <c r="H159" s="74">
        <v>111.9</v>
      </c>
      <c r="I159" s="50">
        <v>7</v>
      </c>
      <c r="J159" s="50">
        <v>98</v>
      </c>
      <c r="K159" s="50">
        <v>125.9</v>
      </c>
    </row>
    <row r="160" spans="1:11" ht="15" thickBot="1" x14ac:dyDescent="0.4">
      <c r="A160" s="49">
        <v>155</v>
      </c>
      <c r="B160" s="81" t="s">
        <v>358</v>
      </c>
      <c r="C160" s="50">
        <v>162</v>
      </c>
      <c r="D160" s="74">
        <v>95.2</v>
      </c>
      <c r="E160" s="50">
        <v>5.8</v>
      </c>
      <c r="F160" s="50">
        <v>83.7</v>
      </c>
      <c r="G160" s="50">
        <v>106.7</v>
      </c>
      <c r="H160" s="74">
        <v>50.4</v>
      </c>
      <c r="I160" s="50">
        <v>8.5</v>
      </c>
      <c r="J160" s="50">
        <v>33.200000000000003</v>
      </c>
      <c r="K160" s="50">
        <v>67.7</v>
      </c>
    </row>
    <row r="161" spans="1:11" ht="15" thickBot="1" x14ac:dyDescent="0.4">
      <c r="A161" s="49">
        <v>156</v>
      </c>
      <c r="B161" s="81" t="s">
        <v>359</v>
      </c>
      <c r="C161" s="50">
        <v>206</v>
      </c>
      <c r="D161" s="74">
        <v>77.2</v>
      </c>
      <c r="E161" s="50">
        <v>9.1</v>
      </c>
      <c r="F161" s="50">
        <v>59.2</v>
      </c>
      <c r="G161" s="50">
        <v>95.2</v>
      </c>
      <c r="H161" s="74">
        <v>84.6</v>
      </c>
      <c r="I161" s="50">
        <v>10</v>
      </c>
      <c r="J161" s="50">
        <v>64.8</v>
      </c>
      <c r="K161" s="50">
        <v>104.4</v>
      </c>
    </row>
    <row r="162" spans="1:11" ht="15" thickBot="1" x14ac:dyDescent="0.4">
      <c r="A162" s="49">
        <v>157</v>
      </c>
      <c r="B162" s="81" t="s">
        <v>197</v>
      </c>
      <c r="C162" s="50">
        <v>489</v>
      </c>
      <c r="D162" s="74">
        <v>150.19999999999999</v>
      </c>
      <c r="E162" s="50">
        <v>7.7</v>
      </c>
      <c r="F162" s="50">
        <v>135</v>
      </c>
      <c r="G162" s="50">
        <v>165.4</v>
      </c>
      <c r="H162" s="74">
        <v>106.7</v>
      </c>
      <c r="I162" s="50">
        <v>6.9</v>
      </c>
      <c r="J162" s="50">
        <v>93.1</v>
      </c>
      <c r="K162" s="50">
        <v>120.2</v>
      </c>
    </row>
    <row r="163" spans="1:11" ht="15" thickBot="1" x14ac:dyDescent="0.4">
      <c r="A163" s="49">
        <v>158</v>
      </c>
      <c r="B163" s="81" t="s">
        <v>360</v>
      </c>
      <c r="C163" s="50">
        <v>221</v>
      </c>
      <c r="D163" s="74">
        <v>62.3</v>
      </c>
      <c r="E163" s="50">
        <v>10.4</v>
      </c>
      <c r="F163" s="50">
        <v>41.7</v>
      </c>
      <c r="G163" s="50">
        <v>82.9</v>
      </c>
      <c r="H163" s="74">
        <v>28.9</v>
      </c>
      <c r="I163" s="50">
        <v>5.8</v>
      </c>
      <c r="J163" s="50">
        <v>17.3</v>
      </c>
      <c r="K163" s="50">
        <v>40.4</v>
      </c>
    </row>
    <row r="164" spans="1:11" ht="15" thickBot="1" x14ac:dyDescent="0.4">
      <c r="A164" s="49">
        <v>159</v>
      </c>
      <c r="B164" s="81" t="s">
        <v>361</v>
      </c>
      <c r="C164" s="50">
        <v>32</v>
      </c>
      <c r="D164" s="74">
        <v>156.9</v>
      </c>
      <c r="E164" s="50">
        <v>44.8</v>
      </c>
      <c r="F164" s="50">
        <v>53.6</v>
      </c>
      <c r="G164" s="50">
        <v>260.2</v>
      </c>
      <c r="H164" s="74">
        <v>60.8</v>
      </c>
      <c r="I164" s="50">
        <v>27.7</v>
      </c>
      <c r="J164" s="50">
        <v>1</v>
      </c>
      <c r="K164" s="50">
        <v>120.6</v>
      </c>
    </row>
    <row r="165" spans="1:11" ht="15" thickBot="1" x14ac:dyDescent="0.4">
      <c r="A165" s="49">
        <v>160</v>
      </c>
      <c r="B165" s="81" t="s">
        <v>362</v>
      </c>
      <c r="C165" s="50">
        <v>19</v>
      </c>
      <c r="D165" s="74">
        <v>47.9</v>
      </c>
      <c r="E165" s="50">
        <v>64.099999999999994</v>
      </c>
      <c r="F165" s="50" t="s">
        <v>601</v>
      </c>
      <c r="G165" s="50">
        <v>323.8</v>
      </c>
      <c r="H165" s="74">
        <v>69.400000000000006</v>
      </c>
      <c r="I165" s="50">
        <v>18</v>
      </c>
      <c r="J165" s="50">
        <v>30.8</v>
      </c>
      <c r="K165" s="50">
        <v>107.9</v>
      </c>
    </row>
    <row r="166" spans="1:11" ht="15" thickBot="1" x14ac:dyDescent="0.4">
      <c r="A166" s="49">
        <v>161</v>
      </c>
      <c r="B166" s="81" t="s">
        <v>363</v>
      </c>
      <c r="C166" s="50">
        <v>22</v>
      </c>
      <c r="D166" s="74">
        <v>271.7</v>
      </c>
      <c r="E166" s="50">
        <v>51.2</v>
      </c>
      <c r="F166" s="50">
        <v>129.5</v>
      </c>
      <c r="G166" s="50">
        <v>413.9</v>
      </c>
      <c r="H166" s="74">
        <v>138.1</v>
      </c>
      <c r="I166" s="50">
        <v>31.4</v>
      </c>
      <c r="J166" s="50">
        <v>68.900000000000006</v>
      </c>
      <c r="K166" s="50">
        <v>207.2</v>
      </c>
    </row>
    <row r="167" spans="1:11" ht="15" thickBot="1" x14ac:dyDescent="0.4">
      <c r="A167" s="49">
        <v>162</v>
      </c>
      <c r="B167" s="81" t="s">
        <v>364</v>
      </c>
      <c r="C167" s="50">
        <v>46</v>
      </c>
      <c r="D167" s="74">
        <v>23.7</v>
      </c>
      <c r="E167" s="50">
        <v>7.1</v>
      </c>
      <c r="F167" s="50">
        <v>9</v>
      </c>
      <c r="G167" s="50">
        <v>38.4</v>
      </c>
      <c r="H167" s="74">
        <v>11.5</v>
      </c>
      <c r="I167" s="50">
        <v>2</v>
      </c>
      <c r="J167" s="50">
        <v>7.4</v>
      </c>
      <c r="K167" s="50">
        <v>15.5</v>
      </c>
    </row>
    <row r="168" spans="1:11" ht="15" thickBot="1" x14ac:dyDescent="0.4">
      <c r="A168" s="49">
        <v>163</v>
      </c>
      <c r="B168" s="81" t="s">
        <v>189</v>
      </c>
      <c r="C168" s="50">
        <v>1519</v>
      </c>
      <c r="D168" s="74">
        <v>149.1</v>
      </c>
      <c r="E168" s="50">
        <v>4.0999999999999996</v>
      </c>
      <c r="F168" s="50">
        <v>141</v>
      </c>
      <c r="G168" s="50">
        <v>157.30000000000001</v>
      </c>
      <c r="H168" s="74">
        <v>115.5</v>
      </c>
      <c r="I168" s="50">
        <v>4.2</v>
      </c>
      <c r="J168" s="50">
        <v>107.3</v>
      </c>
      <c r="K168" s="50">
        <v>123.7</v>
      </c>
    </row>
    <row r="169" spans="1:11" ht="15" thickBot="1" x14ac:dyDescent="0.4">
      <c r="A169" s="49">
        <v>164</v>
      </c>
      <c r="B169" s="81" t="s">
        <v>365</v>
      </c>
      <c r="C169" s="50">
        <v>168</v>
      </c>
      <c r="D169" s="74">
        <v>175.4</v>
      </c>
      <c r="E169" s="50">
        <v>25.5</v>
      </c>
      <c r="F169" s="50">
        <v>124.8</v>
      </c>
      <c r="G169" s="50">
        <v>226</v>
      </c>
      <c r="H169" s="74">
        <v>149.9</v>
      </c>
      <c r="I169" s="50">
        <v>18.399999999999999</v>
      </c>
      <c r="J169" s="50">
        <v>112.9</v>
      </c>
      <c r="K169" s="50">
        <v>187</v>
      </c>
    </row>
    <row r="170" spans="1:11" ht="15" thickBot="1" x14ac:dyDescent="0.4">
      <c r="A170" s="49">
        <v>165</v>
      </c>
      <c r="B170" s="81" t="s">
        <v>366</v>
      </c>
      <c r="C170" s="50">
        <v>63</v>
      </c>
      <c r="D170" s="74">
        <v>20.7</v>
      </c>
      <c r="E170" s="50">
        <v>5.8</v>
      </c>
      <c r="F170" s="50">
        <v>9</v>
      </c>
      <c r="G170" s="50">
        <v>32.299999999999997</v>
      </c>
      <c r="H170" s="74">
        <v>21.7</v>
      </c>
      <c r="I170" s="50">
        <v>10.4</v>
      </c>
      <c r="J170" s="50" t="s">
        <v>602</v>
      </c>
      <c r="K170" s="50">
        <v>45.2</v>
      </c>
    </row>
    <row r="171" spans="1:11" ht="15" thickBot="1" x14ac:dyDescent="0.4">
      <c r="A171" s="49">
        <v>166</v>
      </c>
      <c r="B171" s="81" t="s">
        <v>367</v>
      </c>
      <c r="C171" s="50">
        <v>229</v>
      </c>
      <c r="D171" s="74">
        <v>118.8</v>
      </c>
      <c r="E171" s="50">
        <v>9.1999999999999993</v>
      </c>
      <c r="F171" s="50">
        <v>100.6</v>
      </c>
      <c r="G171" s="50">
        <v>137</v>
      </c>
      <c r="H171" s="74">
        <v>67.7</v>
      </c>
      <c r="I171" s="50">
        <v>7.8</v>
      </c>
      <c r="J171" s="50">
        <v>52.3</v>
      </c>
      <c r="K171" s="50">
        <v>83.1</v>
      </c>
    </row>
    <row r="172" spans="1:11" ht="15" thickBot="1" x14ac:dyDescent="0.4">
      <c r="A172" s="49">
        <v>167</v>
      </c>
      <c r="B172" s="81" t="s">
        <v>368</v>
      </c>
      <c r="C172" s="50">
        <v>18</v>
      </c>
      <c r="D172" s="74">
        <v>208.9</v>
      </c>
      <c r="E172" s="50">
        <v>60.3</v>
      </c>
      <c r="F172" s="50">
        <v>69.8</v>
      </c>
      <c r="G172" s="50">
        <v>348</v>
      </c>
      <c r="H172" s="74">
        <v>41.9</v>
      </c>
      <c r="I172" s="50">
        <v>18.399999999999999</v>
      </c>
      <c r="J172" s="50" t="s">
        <v>603</v>
      </c>
      <c r="K172" s="50">
        <v>121</v>
      </c>
    </row>
    <row r="173" spans="1:11" ht="15" thickBot="1" x14ac:dyDescent="0.4">
      <c r="A173" s="49">
        <v>168</v>
      </c>
      <c r="B173" s="81" t="s">
        <v>369</v>
      </c>
      <c r="C173" s="50">
        <v>6</v>
      </c>
      <c r="D173" s="74">
        <v>6</v>
      </c>
      <c r="E173" s="50">
        <v>0</v>
      </c>
      <c r="F173" s="50">
        <v>6</v>
      </c>
      <c r="G173" s="50">
        <v>6</v>
      </c>
      <c r="H173" s="74">
        <v>71.3</v>
      </c>
      <c r="I173" s="50">
        <v>19.899999999999999</v>
      </c>
      <c r="J173" s="50">
        <v>24.3</v>
      </c>
      <c r="K173" s="50">
        <v>118.3</v>
      </c>
    </row>
    <row r="174" spans="1:11" ht="15" thickBot="1" x14ac:dyDescent="0.4">
      <c r="A174" s="49">
        <v>169</v>
      </c>
      <c r="B174" s="81" t="s">
        <v>370</v>
      </c>
      <c r="C174" s="50">
        <v>35</v>
      </c>
      <c r="D174" s="74">
        <v>4</v>
      </c>
      <c r="E174" s="50">
        <v>1</v>
      </c>
      <c r="F174" s="50">
        <v>2</v>
      </c>
      <c r="G174" s="50">
        <v>6</v>
      </c>
      <c r="H174" s="74">
        <v>3.7</v>
      </c>
      <c r="I174" s="50">
        <v>2.7</v>
      </c>
      <c r="J174" s="50" t="s">
        <v>538</v>
      </c>
      <c r="K174" s="50">
        <v>9.6</v>
      </c>
    </row>
    <row r="175" spans="1:11" ht="15" thickBot="1" x14ac:dyDescent="0.4">
      <c r="A175" s="49">
        <v>170</v>
      </c>
      <c r="B175" s="81" t="s">
        <v>371</v>
      </c>
      <c r="C175" s="50">
        <v>34</v>
      </c>
      <c r="D175" s="74">
        <v>116.7</v>
      </c>
      <c r="E175" s="50">
        <v>30.4</v>
      </c>
      <c r="F175" s="50">
        <v>50.4</v>
      </c>
      <c r="G175" s="50">
        <v>183</v>
      </c>
      <c r="H175" s="74">
        <v>82</v>
      </c>
      <c r="I175" s="50">
        <v>10.7</v>
      </c>
      <c r="J175" s="50">
        <v>59.7</v>
      </c>
      <c r="K175" s="50">
        <v>104.4</v>
      </c>
    </row>
    <row r="176" spans="1:11" ht="15" thickBot="1" x14ac:dyDescent="0.4">
      <c r="A176" s="49">
        <v>171</v>
      </c>
      <c r="B176" s="81" t="s">
        <v>372</v>
      </c>
      <c r="C176" s="50">
        <v>29</v>
      </c>
      <c r="D176" s="74">
        <v>39.700000000000003</v>
      </c>
      <c r="E176" s="50">
        <v>7.5</v>
      </c>
      <c r="F176" s="50">
        <v>24.1</v>
      </c>
      <c r="G176" s="50">
        <v>55.3</v>
      </c>
      <c r="H176" s="74">
        <v>17.600000000000001</v>
      </c>
      <c r="I176" s="50">
        <v>3.9</v>
      </c>
      <c r="J176" s="50">
        <v>9.1</v>
      </c>
      <c r="K176" s="50">
        <v>26</v>
      </c>
    </row>
    <row r="177" spans="1:11" ht="15" thickBot="1" x14ac:dyDescent="0.4">
      <c r="A177" s="49">
        <v>172</v>
      </c>
      <c r="B177" s="81" t="s">
        <v>373</v>
      </c>
      <c r="C177" s="50">
        <v>24</v>
      </c>
      <c r="D177" s="74">
        <v>27.6</v>
      </c>
      <c r="E177" s="50">
        <v>9.6999999999999993</v>
      </c>
      <c r="F177" s="50">
        <v>7</v>
      </c>
      <c r="G177" s="50">
        <v>48.2</v>
      </c>
      <c r="H177" s="74">
        <v>33.6</v>
      </c>
      <c r="I177" s="50">
        <v>5.4</v>
      </c>
      <c r="J177" s="50">
        <v>22.2</v>
      </c>
      <c r="K177" s="50">
        <v>45</v>
      </c>
    </row>
    <row r="178" spans="1:11" ht="15" thickBot="1" x14ac:dyDescent="0.4">
      <c r="A178" s="49">
        <v>173</v>
      </c>
      <c r="B178" s="81" t="s">
        <v>374</v>
      </c>
      <c r="C178" s="50">
        <v>59</v>
      </c>
      <c r="D178" s="74">
        <v>46.6</v>
      </c>
      <c r="E178" s="50">
        <v>4.4000000000000004</v>
      </c>
      <c r="F178" s="50">
        <v>37.799999999999997</v>
      </c>
      <c r="G178" s="50">
        <v>55.5</v>
      </c>
      <c r="H178" s="74">
        <v>124.6</v>
      </c>
      <c r="I178" s="50">
        <v>15.5</v>
      </c>
      <c r="J178" s="50">
        <v>93.5</v>
      </c>
      <c r="K178" s="50">
        <v>155.80000000000001</v>
      </c>
    </row>
    <row r="179" spans="1:11" ht="15" thickBot="1" x14ac:dyDescent="0.4">
      <c r="A179" s="49">
        <v>174</v>
      </c>
      <c r="B179" s="81" t="s">
        <v>375</v>
      </c>
      <c r="C179" s="50">
        <v>5</v>
      </c>
      <c r="D179" s="74">
        <v>42.4</v>
      </c>
      <c r="E179" s="50">
        <v>14.5</v>
      </c>
      <c r="F179" s="50" t="s">
        <v>604</v>
      </c>
      <c r="G179" s="50">
        <v>104.7</v>
      </c>
      <c r="H179" s="74">
        <v>52</v>
      </c>
      <c r="I179" s="50">
        <v>0</v>
      </c>
      <c r="J179" s="50">
        <v>52</v>
      </c>
      <c r="K179" s="50">
        <v>52</v>
      </c>
    </row>
    <row r="180" spans="1:11" ht="15" thickBot="1" x14ac:dyDescent="0.4">
      <c r="A180" s="49">
        <v>175</v>
      </c>
      <c r="B180" s="81" t="s">
        <v>376</v>
      </c>
      <c r="C180" s="50">
        <v>73</v>
      </c>
      <c r="D180" s="74">
        <v>39.6</v>
      </c>
      <c r="E180" s="50">
        <v>4.7</v>
      </c>
      <c r="F180" s="50">
        <v>30.2</v>
      </c>
      <c r="G180" s="50">
        <v>49.1</v>
      </c>
      <c r="H180" s="74">
        <v>51.9</v>
      </c>
      <c r="I180" s="50">
        <v>13.6</v>
      </c>
      <c r="J180" s="50">
        <v>23.9</v>
      </c>
      <c r="K180" s="50">
        <v>79.8</v>
      </c>
    </row>
    <row r="181" spans="1:11" ht="15" thickBot="1" x14ac:dyDescent="0.4">
      <c r="A181" s="49">
        <v>176</v>
      </c>
      <c r="B181" s="81" t="s">
        <v>190</v>
      </c>
      <c r="C181" s="50">
        <v>1380</v>
      </c>
      <c r="D181" s="74">
        <v>76.7</v>
      </c>
      <c r="E181" s="50">
        <v>2.8</v>
      </c>
      <c r="F181" s="50">
        <v>71.099999999999994</v>
      </c>
      <c r="G181" s="50">
        <v>82.3</v>
      </c>
      <c r="H181" s="74">
        <v>82.6</v>
      </c>
      <c r="I181" s="50">
        <v>2.4</v>
      </c>
      <c r="J181" s="50">
        <v>77.7</v>
      </c>
      <c r="K181" s="50">
        <v>87.4</v>
      </c>
    </row>
    <row r="182" spans="1:11" ht="15" thickBot="1" x14ac:dyDescent="0.4">
      <c r="A182" s="49">
        <v>177</v>
      </c>
      <c r="B182" s="81" t="s">
        <v>186</v>
      </c>
      <c r="C182" s="50">
        <v>2673</v>
      </c>
      <c r="D182" s="74">
        <v>93.4</v>
      </c>
      <c r="E182" s="50">
        <v>2.6</v>
      </c>
      <c r="F182" s="50">
        <v>88.3</v>
      </c>
      <c r="G182" s="50">
        <v>98.5</v>
      </c>
      <c r="H182" s="74">
        <v>87.8</v>
      </c>
      <c r="I182" s="50">
        <v>2.6</v>
      </c>
      <c r="J182" s="50">
        <v>82.7</v>
      </c>
      <c r="K182" s="50">
        <v>93</v>
      </c>
    </row>
    <row r="183" spans="1:11" ht="15" thickBot="1" x14ac:dyDescent="0.4">
      <c r="A183" s="49">
        <v>178</v>
      </c>
      <c r="B183" s="81" t="s">
        <v>377</v>
      </c>
      <c r="C183" s="50">
        <v>3</v>
      </c>
      <c r="D183" s="74">
        <v>156</v>
      </c>
      <c r="E183" s="50">
        <v>0</v>
      </c>
      <c r="F183" s="50">
        <v>0</v>
      </c>
      <c r="G183" s="50">
        <v>0</v>
      </c>
      <c r="H183" s="74">
        <v>52</v>
      </c>
      <c r="I183" s="50">
        <v>0</v>
      </c>
      <c r="J183" s="50">
        <v>0</v>
      </c>
      <c r="K183" s="50">
        <v>0</v>
      </c>
    </row>
    <row r="184" spans="1:11" ht="15" thickBot="1" x14ac:dyDescent="0.4">
      <c r="A184" s="49">
        <v>179</v>
      </c>
      <c r="B184" s="81" t="s">
        <v>378</v>
      </c>
      <c r="C184" s="50">
        <v>2</v>
      </c>
      <c r="D184" s="74">
        <v>52</v>
      </c>
      <c r="E184" s="50">
        <v>0</v>
      </c>
      <c r="F184" s="50">
        <v>0</v>
      </c>
      <c r="G184" s="50">
        <v>0</v>
      </c>
      <c r="H184" s="74">
        <v>22</v>
      </c>
      <c r="I184" s="50">
        <v>0</v>
      </c>
      <c r="J184" s="50">
        <v>22</v>
      </c>
      <c r="K184" s="50">
        <v>22</v>
      </c>
    </row>
    <row r="185" spans="1:11" ht="15" thickBot="1" x14ac:dyDescent="0.4">
      <c r="A185" s="49">
        <v>180</v>
      </c>
      <c r="B185" s="81" t="s">
        <v>379</v>
      </c>
      <c r="C185" s="50">
        <v>13</v>
      </c>
      <c r="D185" s="74">
        <v>74.8</v>
      </c>
      <c r="E185" s="50">
        <v>23.8</v>
      </c>
      <c r="F185" s="50">
        <v>8.6999999999999993</v>
      </c>
      <c r="G185" s="50">
        <v>140.9</v>
      </c>
      <c r="H185" s="74">
        <v>51</v>
      </c>
      <c r="I185" s="50">
        <v>4.2</v>
      </c>
      <c r="J185" s="50" t="s">
        <v>605</v>
      </c>
      <c r="K185" s="50">
        <v>104.5</v>
      </c>
    </row>
    <row r="186" spans="1:11" ht="15" thickBot="1" x14ac:dyDescent="0.4">
      <c r="A186" s="49">
        <v>181</v>
      </c>
      <c r="B186" s="81" t="s">
        <v>203</v>
      </c>
      <c r="C186" s="50">
        <v>436</v>
      </c>
      <c r="D186" s="74">
        <v>44.8</v>
      </c>
      <c r="E186" s="50">
        <v>3.1</v>
      </c>
      <c r="F186" s="50">
        <v>38.799999999999997</v>
      </c>
      <c r="G186" s="50">
        <v>50.8</v>
      </c>
      <c r="H186" s="74">
        <v>50.3</v>
      </c>
      <c r="I186" s="50">
        <v>4</v>
      </c>
      <c r="J186" s="50">
        <v>42.5</v>
      </c>
      <c r="K186" s="50">
        <v>58.1</v>
      </c>
    </row>
    <row r="187" spans="1:11" ht="15" thickBot="1" x14ac:dyDescent="0.4">
      <c r="A187" s="49">
        <v>182</v>
      </c>
      <c r="B187" s="81" t="s">
        <v>380</v>
      </c>
      <c r="C187" s="50">
        <v>89</v>
      </c>
      <c r="D187" s="74">
        <v>49.9</v>
      </c>
      <c r="E187" s="50">
        <v>3.7</v>
      </c>
      <c r="F187" s="50">
        <v>42.5</v>
      </c>
      <c r="G187" s="50">
        <v>57.4</v>
      </c>
      <c r="H187" s="74">
        <v>56.3</v>
      </c>
      <c r="I187" s="50">
        <v>6.8</v>
      </c>
      <c r="J187" s="50">
        <v>42.5</v>
      </c>
      <c r="K187" s="50">
        <v>70.099999999999994</v>
      </c>
    </row>
    <row r="188" spans="1:11" ht="15" thickBot="1" x14ac:dyDescent="0.4">
      <c r="A188" s="49">
        <v>183</v>
      </c>
      <c r="B188" s="81" t="s">
        <v>381</v>
      </c>
      <c r="C188" s="50">
        <v>34</v>
      </c>
      <c r="D188" s="74">
        <v>139.5</v>
      </c>
      <c r="E188" s="50">
        <v>23.1</v>
      </c>
      <c r="F188" s="50">
        <v>92.6</v>
      </c>
      <c r="G188" s="50">
        <v>186.4</v>
      </c>
      <c r="H188" s="74">
        <v>212.7</v>
      </c>
      <c r="I188" s="50">
        <v>53</v>
      </c>
      <c r="J188" s="50">
        <v>92.8</v>
      </c>
      <c r="K188" s="50">
        <v>332.6</v>
      </c>
    </row>
    <row r="189" spans="1:11" ht="15" thickBot="1" x14ac:dyDescent="0.4">
      <c r="A189" s="49">
        <v>184</v>
      </c>
      <c r="B189" s="81" t="s">
        <v>382</v>
      </c>
      <c r="C189" s="50">
        <v>5</v>
      </c>
      <c r="D189" s="74">
        <v>1.4</v>
      </c>
      <c r="E189" s="50">
        <v>0.3</v>
      </c>
      <c r="F189" s="50">
        <v>0.5</v>
      </c>
      <c r="G189" s="50">
        <v>2.2999999999999998</v>
      </c>
      <c r="H189" s="74">
        <v>0</v>
      </c>
      <c r="I189" s="50">
        <v>0</v>
      </c>
      <c r="J189" s="50">
        <v>0</v>
      </c>
      <c r="K189" s="50">
        <v>0</v>
      </c>
    </row>
    <row r="190" spans="1:11" ht="15" thickBot="1" x14ac:dyDescent="0.4">
      <c r="A190" s="49">
        <v>185</v>
      </c>
      <c r="B190" s="81" t="s">
        <v>383</v>
      </c>
      <c r="C190" s="50">
        <v>52</v>
      </c>
      <c r="D190" s="74">
        <v>37.9</v>
      </c>
      <c r="E190" s="50">
        <v>19.7</v>
      </c>
      <c r="F190" s="50" t="s">
        <v>606</v>
      </c>
      <c r="G190" s="50">
        <v>78.900000000000006</v>
      </c>
      <c r="H190" s="74">
        <v>7.9</v>
      </c>
      <c r="I190" s="50">
        <v>5.3</v>
      </c>
      <c r="J190" s="50" t="s">
        <v>606</v>
      </c>
      <c r="K190" s="50">
        <v>18.899999999999999</v>
      </c>
    </row>
    <row r="191" spans="1:11" ht="23.5" thickBot="1" x14ac:dyDescent="0.4">
      <c r="A191" s="49">
        <v>186</v>
      </c>
      <c r="B191" s="81" t="s">
        <v>384</v>
      </c>
      <c r="C191" s="50">
        <v>536</v>
      </c>
      <c r="D191" s="74">
        <v>84.2</v>
      </c>
      <c r="E191" s="50">
        <v>6.3</v>
      </c>
      <c r="F191" s="50">
        <v>71.8</v>
      </c>
      <c r="G191" s="50">
        <v>96.5</v>
      </c>
      <c r="H191" s="74">
        <v>49.4</v>
      </c>
      <c r="I191" s="50">
        <v>3.8</v>
      </c>
      <c r="J191" s="50">
        <v>41.8</v>
      </c>
      <c r="K191" s="50">
        <v>56.9</v>
      </c>
    </row>
    <row r="192" spans="1:11" ht="15" thickBot="1" x14ac:dyDescent="0.4">
      <c r="A192" s="49">
        <v>187</v>
      </c>
      <c r="B192" s="81" t="s">
        <v>385</v>
      </c>
      <c r="C192" s="50">
        <v>14</v>
      </c>
      <c r="D192" s="74">
        <v>54.1</v>
      </c>
      <c r="E192" s="50">
        <v>23.3</v>
      </c>
      <c r="F192" s="50">
        <v>0.3</v>
      </c>
      <c r="G192" s="50">
        <v>107.8</v>
      </c>
      <c r="H192" s="74">
        <v>40.200000000000003</v>
      </c>
      <c r="I192" s="50">
        <v>4.0999999999999996</v>
      </c>
      <c r="J192" s="50">
        <v>31</v>
      </c>
      <c r="K192" s="50">
        <v>49.5</v>
      </c>
    </row>
    <row r="193" spans="1:11" ht="15" thickBot="1" x14ac:dyDescent="0.4">
      <c r="A193" s="49">
        <v>188</v>
      </c>
      <c r="B193" s="81" t="s">
        <v>386</v>
      </c>
      <c r="C193" s="50">
        <v>93</v>
      </c>
      <c r="D193" s="74">
        <v>72.400000000000006</v>
      </c>
      <c r="E193" s="50">
        <v>10.8</v>
      </c>
      <c r="F193" s="50">
        <v>50.7</v>
      </c>
      <c r="G193" s="50">
        <v>94.1</v>
      </c>
      <c r="H193" s="74">
        <v>59.7</v>
      </c>
      <c r="I193" s="50">
        <v>9.4</v>
      </c>
      <c r="J193" s="50">
        <v>40.700000000000003</v>
      </c>
      <c r="K193" s="50">
        <v>78.7</v>
      </c>
    </row>
    <row r="194" spans="1:11" ht="15" thickBot="1" x14ac:dyDescent="0.4">
      <c r="A194" s="49">
        <v>189</v>
      </c>
      <c r="B194" s="81" t="s">
        <v>387</v>
      </c>
      <c r="C194" s="50">
        <v>50</v>
      </c>
      <c r="D194" s="74">
        <v>17.5</v>
      </c>
      <c r="E194" s="50">
        <v>8.3000000000000007</v>
      </c>
      <c r="F194" s="50" t="s">
        <v>477</v>
      </c>
      <c r="G194" s="50">
        <v>35.200000000000003</v>
      </c>
      <c r="H194" s="74">
        <v>10.4</v>
      </c>
      <c r="I194" s="50">
        <v>2.8</v>
      </c>
      <c r="J194" s="50">
        <v>4.5999999999999996</v>
      </c>
      <c r="K194" s="50">
        <v>16.2</v>
      </c>
    </row>
    <row r="195" spans="1:11" ht="15" thickBot="1" x14ac:dyDescent="0.4">
      <c r="A195" s="49">
        <v>190</v>
      </c>
      <c r="B195" s="81" t="s">
        <v>188</v>
      </c>
      <c r="C195" s="50">
        <v>1719</v>
      </c>
      <c r="D195" s="74">
        <v>217.8</v>
      </c>
      <c r="E195" s="50">
        <v>5.8</v>
      </c>
      <c r="F195" s="50">
        <v>206.4</v>
      </c>
      <c r="G195" s="50">
        <v>229.2</v>
      </c>
      <c r="H195" s="74">
        <v>197.7</v>
      </c>
      <c r="I195" s="50">
        <v>4.4000000000000004</v>
      </c>
      <c r="J195" s="50">
        <v>189</v>
      </c>
      <c r="K195" s="50">
        <v>206.3</v>
      </c>
    </row>
    <row r="196" spans="1:11" ht="15" thickBot="1" x14ac:dyDescent="0.4">
      <c r="A196" s="49">
        <v>191</v>
      </c>
      <c r="B196" s="81" t="s">
        <v>198</v>
      </c>
      <c r="C196" s="50">
        <v>425</v>
      </c>
      <c r="D196" s="74">
        <v>28.9</v>
      </c>
      <c r="E196" s="50">
        <v>4</v>
      </c>
      <c r="F196" s="50">
        <v>21</v>
      </c>
      <c r="G196" s="50">
        <v>36.799999999999997</v>
      </c>
      <c r="H196" s="74">
        <v>33.200000000000003</v>
      </c>
      <c r="I196" s="50">
        <v>3.8</v>
      </c>
      <c r="J196" s="50">
        <v>25.7</v>
      </c>
      <c r="K196" s="50">
        <v>40.700000000000003</v>
      </c>
    </row>
    <row r="197" spans="1:11" ht="15" thickBot="1" x14ac:dyDescent="0.4">
      <c r="A197" s="49">
        <v>192</v>
      </c>
      <c r="B197" s="81" t="s">
        <v>191</v>
      </c>
      <c r="C197" s="50">
        <v>994</v>
      </c>
      <c r="D197" s="74">
        <v>137.4</v>
      </c>
      <c r="E197" s="50">
        <v>5.5</v>
      </c>
      <c r="F197" s="50">
        <v>126.6</v>
      </c>
      <c r="G197" s="50">
        <v>148.19999999999999</v>
      </c>
      <c r="H197" s="74">
        <v>132.9</v>
      </c>
      <c r="I197" s="50">
        <v>4.7</v>
      </c>
      <c r="J197" s="50">
        <v>123.7</v>
      </c>
      <c r="K197" s="50">
        <v>142.1</v>
      </c>
    </row>
    <row r="198" spans="1:11" ht="23.5" thickBot="1" x14ac:dyDescent="0.4">
      <c r="A198" s="49">
        <v>193</v>
      </c>
      <c r="B198" s="81" t="s">
        <v>192</v>
      </c>
      <c r="C198" s="50">
        <v>991</v>
      </c>
      <c r="D198" s="74">
        <v>129.5</v>
      </c>
      <c r="E198" s="50">
        <v>5.9</v>
      </c>
      <c r="F198" s="50">
        <v>117.9</v>
      </c>
      <c r="G198" s="50">
        <v>141.1</v>
      </c>
      <c r="H198" s="74">
        <v>136.9</v>
      </c>
      <c r="I198" s="50">
        <v>5.0999999999999996</v>
      </c>
      <c r="J198" s="50">
        <v>126.9</v>
      </c>
      <c r="K198" s="50">
        <v>146.9</v>
      </c>
    </row>
    <row r="199" spans="1:11" ht="15" thickBot="1" x14ac:dyDescent="0.4">
      <c r="A199" s="49">
        <v>194</v>
      </c>
      <c r="B199" s="81" t="s">
        <v>388</v>
      </c>
      <c r="C199" s="50">
        <v>2</v>
      </c>
      <c r="D199" s="74">
        <v>52</v>
      </c>
      <c r="E199" s="50">
        <v>0</v>
      </c>
      <c r="F199" s="50">
        <v>0</v>
      </c>
      <c r="G199" s="50">
        <v>0</v>
      </c>
      <c r="H199" s="74">
        <v>1</v>
      </c>
      <c r="I199" s="50">
        <v>0</v>
      </c>
      <c r="J199" s="50">
        <v>1</v>
      </c>
      <c r="K199" s="50">
        <v>1</v>
      </c>
    </row>
    <row r="200" spans="1:11" ht="15" thickBot="1" x14ac:dyDescent="0.4">
      <c r="A200" s="49">
        <v>195</v>
      </c>
      <c r="B200" s="81" t="s">
        <v>389</v>
      </c>
      <c r="C200" s="50">
        <v>14</v>
      </c>
      <c r="D200" s="74">
        <v>112.5</v>
      </c>
      <c r="E200" s="50">
        <v>22.7</v>
      </c>
      <c r="F200" s="50">
        <v>40.200000000000003</v>
      </c>
      <c r="G200" s="50">
        <v>184.8</v>
      </c>
      <c r="H200" s="74">
        <v>114.2</v>
      </c>
      <c r="I200" s="50">
        <v>22.1</v>
      </c>
      <c r="J200" s="50">
        <v>64.2</v>
      </c>
      <c r="K200" s="50">
        <v>164.2</v>
      </c>
    </row>
    <row r="201" spans="1:11" ht="15" thickBot="1" x14ac:dyDescent="0.4">
      <c r="A201" s="49">
        <v>196</v>
      </c>
      <c r="B201" s="81" t="s">
        <v>390</v>
      </c>
      <c r="C201" s="50">
        <v>29</v>
      </c>
      <c r="D201" s="74">
        <v>93.1</v>
      </c>
      <c r="E201" s="50">
        <v>42.1</v>
      </c>
      <c r="F201" s="50" t="s">
        <v>430</v>
      </c>
      <c r="G201" s="50">
        <v>196.2</v>
      </c>
      <c r="H201" s="74">
        <v>73.900000000000006</v>
      </c>
      <c r="I201" s="50">
        <v>17.5</v>
      </c>
      <c r="J201" s="50">
        <v>37.4</v>
      </c>
      <c r="K201" s="50">
        <v>110.5</v>
      </c>
    </row>
    <row r="202" spans="1:11" ht="15" thickBot="1" x14ac:dyDescent="0.4">
      <c r="A202" s="49">
        <v>197</v>
      </c>
      <c r="B202" s="81" t="s">
        <v>391</v>
      </c>
      <c r="C202" s="50">
        <v>118</v>
      </c>
      <c r="D202" s="74">
        <v>15.2</v>
      </c>
      <c r="E202" s="50">
        <v>1.5</v>
      </c>
      <c r="F202" s="50">
        <v>12.3</v>
      </c>
      <c r="G202" s="50">
        <v>18.100000000000001</v>
      </c>
      <c r="H202" s="74">
        <v>12.8</v>
      </c>
      <c r="I202" s="50">
        <v>2.2000000000000002</v>
      </c>
      <c r="J202" s="50">
        <v>8.3000000000000007</v>
      </c>
      <c r="K202" s="50">
        <v>17.2</v>
      </c>
    </row>
    <row r="203" spans="1:11" ht="15" thickBot="1" x14ac:dyDescent="0.4">
      <c r="A203" s="49">
        <v>198</v>
      </c>
      <c r="B203" s="81" t="s">
        <v>392</v>
      </c>
      <c r="C203" s="50">
        <v>1</v>
      </c>
      <c r="D203" s="74">
        <v>0</v>
      </c>
      <c r="E203" s="50">
        <v>0</v>
      </c>
      <c r="F203" s="50">
        <v>0</v>
      </c>
      <c r="G203" s="50">
        <v>0</v>
      </c>
      <c r="H203" s="74">
        <v>2</v>
      </c>
      <c r="I203" s="50">
        <v>0</v>
      </c>
      <c r="J203" s="50">
        <v>0</v>
      </c>
      <c r="K203" s="50">
        <v>0</v>
      </c>
    </row>
    <row r="204" spans="1:11" ht="23.5" thickBot="1" x14ac:dyDescent="0.4">
      <c r="A204" s="49">
        <v>199</v>
      </c>
      <c r="B204" s="81" t="s">
        <v>393</v>
      </c>
      <c r="C204" s="50">
        <v>60</v>
      </c>
      <c r="D204" s="74">
        <v>74.8</v>
      </c>
      <c r="E204" s="50">
        <v>12.8</v>
      </c>
      <c r="F204" s="50">
        <v>48.3</v>
      </c>
      <c r="G204" s="50">
        <v>101.4</v>
      </c>
      <c r="H204" s="74">
        <v>51.7</v>
      </c>
      <c r="I204" s="50">
        <v>13</v>
      </c>
      <c r="J204" s="50">
        <v>24.7</v>
      </c>
      <c r="K204" s="50">
        <v>78.599999999999994</v>
      </c>
    </row>
    <row r="205" spans="1:11" ht="23.5" thickBot="1" x14ac:dyDescent="0.4">
      <c r="A205" s="49">
        <v>200</v>
      </c>
      <c r="B205" s="81" t="s">
        <v>394</v>
      </c>
      <c r="C205" s="50">
        <v>31</v>
      </c>
      <c r="D205" s="74">
        <v>30.3</v>
      </c>
      <c r="E205" s="50">
        <v>4.9000000000000004</v>
      </c>
      <c r="F205" s="50">
        <v>19.399999999999999</v>
      </c>
      <c r="G205" s="50">
        <v>41.2</v>
      </c>
      <c r="H205" s="74">
        <v>77.3</v>
      </c>
      <c r="I205" s="50">
        <v>16.899999999999999</v>
      </c>
      <c r="J205" s="50">
        <v>42.7</v>
      </c>
      <c r="K205" s="50">
        <v>111.9</v>
      </c>
    </row>
    <row r="206" spans="1:11" ht="23.5" thickBot="1" x14ac:dyDescent="0.4">
      <c r="A206" s="49">
        <v>201</v>
      </c>
      <c r="B206" s="81" t="s">
        <v>395</v>
      </c>
      <c r="C206" s="50">
        <v>10</v>
      </c>
      <c r="D206" s="74">
        <v>18.600000000000001</v>
      </c>
      <c r="E206" s="50">
        <v>14.8</v>
      </c>
      <c r="F206" s="50" t="s">
        <v>521</v>
      </c>
      <c r="G206" s="50">
        <v>65.5</v>
      </c>
      <c r="H206" s="74">
        <v>44.1</v>
      </c>
      <c r="I206" s="50">
        <v>12.6</v>
      </c>
      <c r="J206" s="50" t="s">
        <v>430</v>
      </c>
      <c r="K206" s="50">
        <v>98.3</v>
      </c>
    </row>
    <row r="207" spans="1:11" ht="15" thickBot="1" x14ac:dyDescent="0.4">
      <c r="A207" s="49">
        <v>202</v>
      </c>
      <c r="B207" s="81" t="s">
        <v>412</v>
      </c>
      <c r="C207" s="50">
        <v>1</v>
      </c>
      <c r="D207" s="74">
        <v>0</v>
      </c>
      <c r="E207" s="50">
        <v>0</v>
      </c>
      <c r="F207" s="50">
        <v>0</v>
      </c>
      <c r="G207" s="50">
        <v>0</v>
      </c>
      <c r="H207" s="74">
        <v>364</v>
      </c>
      <c r="I207" s="50">
        <v>0</v>
      </c>
      <c r="J207" s="50">
        <v>0</v>
      </c>
      <c r="K207" s="50">
        <v>0</v>
      </c>
    </row>
    <row r="208" spans="1:11" ht="15" thickBot="1" x14ac:dyDescent="0.4">
      <c r="A208" s="49">
        <v>203</v>
      </c>
      <c r="B208" s="81" t="s">
        <v>412</v>
      </c>
      <c r="C208" s="50">
        <v>0</v>
      </c>
      <c r="D208" s="74">
        <v>0</v>
      </c>
      <c r="E208" s="50">
        <v>0</v>
      </c>
      <c r="F208" s="50">
        <v>0</v>
      </c>
      <c r="G208" s="50">
        <v>0</v>
      </c>
      <c r="H208" s="74">
        <v>0</v>
      </c>
      <c r="I208" s="50">
        <v>0</v>
      </c>
      <c r="J208" s="50">
        <v>0</v>
      </c>
      <c r="K208" s="50">
        <v>0</v>
      </c>
    </row>
    <row r="209" spans="1:11" ht="15" thickBot="1" x14ac:dyDescent="0.4">
      <c r="A209" s="49">
        <v>204</v>
      </c>
      <c r="B209" s="81" t="s">
        <v>412</v>
      </c>
      <c r="C209" s="50">
        <v>0</v>
      </c>
      <c r="D209" s="74">
        <v>0</v>
      </c>
      <c r="E209" s="50">
        <v>0</v>
      </c>
      <c r="F209" s="50">
        <v>0</v>
      </c>
      <c r="G209" s="50">
        <v>0</v>
      </c>
      <c r="H209" s="74">
        <v>0</v>
      </c>
      <c r="I209" s="50">
        <v>0</v>
      </c>
      <c r="J209" s="50">
        <v>0</v>
      </c>
      <c r="K209" s="50">
        <v>0</v>
      </c>
    </row>
    <row r="210" spans="1:11" ht="15" thickBot="1" x14ac:dyDescent="0.4">
      <c r="A210" s="49">
        <v>205</v>
      </c>
      <c r="B210" s="81" t="s">
        <v>397</v>
      </c>
      <c r="C210" s="50">
        <v>1</v>
      </c>
      <c r="D210" s="74">
        <v>52</v>
      </c>
      <c r="E210" s="50">
        <v>0</v>
      </c>
      <c r="F210" s="50">
        <v>0</v>
      </c>
      <c r="G210" s="50">
        <v>0</v>
      </c>
      <c r="H210" s="74">
        <v>0</v>
      </c>
      <c r="I210" s="50">
        <v>0</v>
      </c>
      <c r="J210" s="50">
        <v>0</v>
      </c>
      <c r="K210" s="50">
        <v>0</v>
      </c>
    </row>
    <row r="211" spans="1:11" x14ac:dyDescent="0.35">
      <c r="A211" s="174" t="s">
        <v>557</v>
      </c>
      <c r="B211" s="174"/>
      <c r="C211" s="174"/>
      <c r="D211" s="174"/>
      <c r="E211" s="174"/>
      <c r="F211" s="174"/>
      <c r="G211" s="174"/>
      <c r="H211" s="174"/>
      <c r="I211" s="174"/>
      <c r="J211" s="174"/>
      <c r="K211" s="174"/>
    </row>
    <row r="212" spans="1:11" x14ac:dyDescent="0.35">
      <c r="A212" s="175"/>
      <c r="B212" s="175"/>
      <c r="C212" s="175"/>
      <c r="D212" s="175"/>
      <c r="E212" s="175"/>
      <c r="F212" s="175"/>
      <c r="G212" s="175"/>
      <c r="H212" s="175"/>
      <c r="I212" s="175"/>
      <c r="J212" s="175"/>
      <c r="K212" s="175"/>
    </row>
    <row r="213" spans="1:11" x14ac:dyDescent="0.35">
      <c r="A213" s="23"/>
    </row>
    <row r="214" spans="1:11" x14ac:dyDescent="0.35">
      <c r="A214" s="207" t="s">
        <v>421</v>
      </c>
      <c r="B214" s="207"/>
      <c r="C214" s="207"/>
      <c r="D214" s="207"/>
      <c r="E214" s="207"/>
      <c r="F214" s="207"/>
      <c r="G214" s="207"/>
      <c r="H214" s="207"/>
      <c r="I214" s="207"/>
      <c r="J214" s="207"/>
      <c r="K214" s="207"/>
    </row>
    <row r="215" spans="1:11" x14ac:dyDescent="0.35">
      <c r="A215" s="207"/>
      <c r="B215" s="207"/>
      <c r="C215" s="207"/>
      <c r="D215" s="207"/>
      <c r="E215" s="207"/>
      <c r="F215" s="207"/>
      <c r="G215" s="207"/>
      <c r="H215" s="207"/>
      <c r="I215" s="207"/>
      <c r="J215" s="207"/>
      <c r="K215" s="207"/>
    </row>
    <row r="216" spans="1:11" x14ac:dyDescent="0.35">
      <c r="A216" s="207"/>
      <c r="B216" s="207"/>
      <c r="C216" s="207"/>
      <c r="D216" s="207"/>
      <c r="E216" s="207"/>
      <c r="F216" s="207"/>
      <c r="G216" s="207"/>
      <c r="H216" s="207"/>
      <c r="I216" s="207"/>
      <c r="J216" s="207"/>
      <c r="K216" s="207"/>
    </row>
  </sheetData>
  <mergeCells count="8">
    <mergeCell ref="A214:K216"/>
    <mergeCell ref="A1:K2"/>
    <mergeCell ref="A3:A5"/>
    <mergeCell ref="B3:B5"/>
    <mergeCell ref="D3:K3"/>
    <mergeCell ref="D4:G4"/>
    <mergeCell ref="H4:K4"/>
    <mergeCell ref="A211:K212"/>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5"/>
  <sheetViews>
    <sheetView workbookViewId="0">
      <selection sqref="A1:W1"/>
    </sheetView>
  </sheetViews>
  <sheetFormatPr defaultColWidth="11.453125" defaultRowHeight="14.5" x14ac:dyDescent="0.35"/>
  <cols>
    <col min="1" max="1" width="6.7265625" customWidth="1"/>
    <col min="2" max="2" width="43.81640625" customWidth="1"/>
  </cols>
  <sheetData>
    <row r="1" spans="1:23" ht="15" thickBot="1" x14ac:dyDescent="0.4">
      <c r="A1" s="244" t="s">
        <v>767</v>
      </c>
      <c r="B1" s="244"/>
      <c r="C1" s="244"/>
      <c r="D1" s="244"/>
      <c r="E1" s="244"/>
      <c r="F1" s="244"/>
      <c r="G1" s="244"/>
      <c r="H1" s="244"/>
      <c r="I1" s="244"/>
      <c r="J1" s="244"/>
      <c r="K1" s="244"/>
      <c r="L1" s="244"/>
      <c r="M1" s="244"/>
      <c r="N1" s="244"/>
      <c r="O1" s="244"/>
      <c r="P1" s="244"/>
      <c r="Q1" s="244"/>
      <c r="R1" s="244"/>
      <c r="S1" s="244"/>
      <c r="T1" s="244"/>
      <c r="U1" s="244"/>
      <c r="V1" s="244"/>
      <c r="W1" s="244"/>
    </row>
    <row r="2" spans="1:23" ht="15" thickBot="1" x14ac:dyDescent="0.4">
      <c r="A2" s="176" t="s">
        <v>206</v>
      </c>
      <c r="B2" s="242" t="s">
        <v>151</v>
      </c>
      <c r="C2" s="93"/>
      <c r="D2" s="197" t="s">
        <v>608</v>
      </c>
      <c r="E2" s="198"/>
      <c r="F2" s="198"/>
      <c r="G2" s="198"/>
      <c r="H2" s="198"/>
      <c r="I2" s="198"/>
      <c r="J2" s="198"/>
      <c r="K2" s="198"/>
      <c r="L2" s="198"/>
      <c r="M2" s="198"/>
      <c r="N2" s="198"/>
      <c r="O2" s="198"/>
      <c r="P2" s="198"/>
      <c r="Q2" s="198"/>
      <c r="R2" s="198"/>
      <c r="S2" s="198"/>
      <c r="T2" s="198"/>
      <c r="U2" s="198"/>
      <c r="V2" s="198"/>
      <c r="W2" s="199"/>
    </row>
    <row r="3" spans="1:23" ht="15" thickBot="1" x14ac:dyDescent="0.4">
      <c r="A3" s="206"/>
      <c r="B3" s="299"/>
      <c r="C3" s="55" t="s">
        <v>155</v>
      </c>
      <c r="D3" s="197" t="s">
        <v>404</v>
      </c>
      <c r="E3" s="198"/>
      <c r="F3" s="198"/>
      <c r="G3" s="199"/>
      <c r="H3" s="197" t="s">
        <v>405</v>
      </c>
      <c r="I3" s="198"/>
      <c r="J3" s="198"/>
      <c r="K3" s="199"/>
      <c r="L3" s="197" t="s">
        <v>406</v>
      </c>
      <c r="M3" s="198"/>
      <c r="N3" s="198"/>
      <c r="O3" s="199"/>
      <c r="P3" s="327" t="s">
        <v>413</v>
      </c>
      <c r="Q3" s="327"/>
      <c r="R3" s="327"/>
      <c r="S3" s="327"/>
      <c r="T3" s="327" t="s">
        <v>414</v>
      </c>
      <c r="U3" s="327"/>
      <c r="V3" s="327"/>
      <c r="W3" s="327"/>
    </row>
    <row r="4" spans="1:23" ht="15" thickBot="1" x14ac:dyDescent="0.4">
      <c r="A4" s="177"/>
      <c r="B4" s="243"/>
      <c r="C4" s="95" t="s">
        <v>424</v>
      </c>
      <c r="D4" s="48" t="s">
        <v>168</v>
      </c>
      <c r="E4" s="47" t="s">
        <v>90</v>
      </c>
      <c r="F4" s="47" t="s">
        <v>91</v>
      </c>
      <c r="G4" s="47" t="s">
        <v>92</v>
      </c>
      <c r="H4" s="48" t="s">
        <v>168</v>
      </c>
      <c r="I4" s="48" t="s">
        <v>90</v>
      </c>
      <c r="J4" s="48" t="s">
        <v>91</v>
      </c>
      <c r="K4" s="48" t="s">
        <v>92</v>
      </c>
      <c r="L4" s="48" t="s">
        <v>168</v>
      </c>
      <c r="M4" s="48" t="s">
        <v>90</v>
      </c>
      <c r="N4" s="48" t="s">
        <v>91</v>
      </c>
      <c r="O4" s="48" t="s">
        <v>92</v>
      </c>
      <c r="P4" s="103" t="s">
        <v>168</v>
      </c>
      <c r="Q4" s="103" t="s">
        <v>90</v>
      </c>
      <c r="R4" s="103" t="s">
        <v>91</v>
      </c>
      <c r="S4" s="103" t="s">
        <v>92</v>
      </c>
      <c r="T4" s="103" t="s">
        <v>168</v>
      </c>
      <c r="U4" s="103" t="s">
        <v>90</v>
      </c>
      <c r="V4" s="103" t="s">
        <v>91</v>
      </c>
      <c r="W4" s="103" t="s">
        <v>92</v>
      </c>
    </row>
    <row r="5" spans="1:23" ht="15" thickBot="1" x14ac:dyDescent="0.4">
      <c r="A5" s="49">
        <v>1</v>
      </c>
      <c r="B5" s="81" t="s">
        <v>212</v>
      </c>
      <c r="C5" s="50">
        <v>14</v>
      </c>
      <c r="D5" s="74">
        <v>1</v>
      </c>
      <c r="E5" s="50">
        <v>0</v>
      </c>
      <c r="F5" s="50">
        <v>0</v>
      </c>
      <c r="G5" s="50">
        <v>0</v>
      </c>
      <c r="H5" s="74">
        <v>3</v>
      </c>
      <c r="I5" s="50">
        <v>0</v>
      </c>
      <c r="J5" s="50">
        <v>3</v>
      </c>
      <c r="K5" s="50">
        <v>3</v>
      </c>
      <c r="L5" s="74">
        <v>6.4</v>
      </c>
      <c r="M5" s="50">
        <v>2</v>
      </c>
      <c r="N5" s="50">
        <v>1.2</v>
      </c>
      <c r="O5" s="50">
        <v>11.7</v>
      </c>
      <c r="P5" s="101">
        <v>13.8</v>
      </c>
      <c r="Q5" s="68">
        <v>13.9</v>
      </c>
      <c r="R5" s="68" t="s">
        <v>711</v>
      </c>
      <c r="S5" s="68">
        <v>73.5</v>
      </c>
      <c r="T5" s="101">
        <v>2.2000000000000002</v>
      </c>
      <c r="U5" s="68">
        <v>0.5</v>
      </c>
      <c r="V5" s="68">
        <v>0.5</v>
      </c>
      <c r="W5" s="68">
        <v>3.9</v>
      </c>
    </row>
    <row r="6" spans="1:23" ht="15" thickBot="1" x14ac:dyDescent="0.4">
      <c r="A6" s="49">
        <v>2</v>
      </c>
      <c r="B6" s="81" t="s">
        <v>213</v>
      </c>
      <c r="C6" s="50">
        <v>56</v>
      </c>
      <c r="D6" s="74">
        <v>62.7</v>
      </c>
      <c r="E6" s="50">
        <v>23.4</v>
      </c>
      <c r="F6" s="50" t="s">
        <v>609</v>
      </c>
      <c r="G6" s="50">
        <v>360</v>
      </c>
      <c r="H6" s="74">
        <v>43.7</v>
      </c>
      <c r="I6" s="50">
        <v>10.199999999999999</v>
      </c>
      <c r="J6" s="50">
        <v>11.4</v>
      </c>
      <c r="K6" s="50">
        <v>76</v>
      </c>
      <c r="L6" s="74">
        <v>49.8</v>
      </c>
      <c r="M6" s="50">
        <v>2.7</v>
      </c>
      <c r="N6" s="50">
        <v>43.2</v>
      </c>
      <c r="O6" s="50">
        <v>56.4</v>
      </c>
      <c r="P6" s="102">
        <v>99.9</v>
      </c>
      <c r="Q6" s="26">
        <v>18.8</v>
      </c>
      <c r="R6" s="26">
        <v>61.6</v>
      </c>
      <c r="S6" s="26">
        <v>138.19999999999999</v>
      </c>
      <c r="T6" s="102">
        <v>58</v>
      </c>
      <c r="U6" s="26">
        <v>15</v>
      </c>
      <c r="V6" s="26">
        <v>26.7</v>
      </c>
      <c r="W6" s="26">
        <v>89.3</v>
      </c>
    </row>
    <row r="7" spans="1:23" ht="15" thickBot="1" x14ac:dyDescent="0.4">
      <c r="A7" s="49">
        <v>3</v>
      </c>
      <c r="B7" s="81" t="s">
        <v>140</v>
      </c>
      <c r="C7" s="50">
        <v>4199</v>
      </c>
      <c r="D7" s="74">
        <v>251.5</v>
      </c>
      <c r="E7" s="50">
        <v>8.1</v>
      </c>
      <c r="F7" s="50">
        <v>235.5</v>
      </c>
      <c r="G7" s="50">
        <v>267.5</v>
      </c>
      <c r="H7" s="74">
        <v>261.60000000000002</v>
      </c>
      <c r="I7" s="50">
        <v>5.7</v>
      </c>
      <c r="J7" s="50">
        <v>250.4</v>
      </c>
      <c r="K7" s="50">
        <v>272.7</v>
      </c>
      <c r="L7" s="74">
        <v>266.3</v>
      </c>
      <c r="M7" s="50">
        <v>5</v>
      </c>
      <c r="N7" s="50">
        <v>256.5</v>
      </c>
      <c r="O7" s="50">
        <v>276.2</v>
      </c>
      <c r="P7" s="102">
        <v>250.4</v>
      </c>
      <c r="Q7" s="26">
        <v>3.8</v>
      </c>
      <c r="R7" s="26">
        <v>242.9</v>
      </c>
      <c r="S7" s="26">
        <v>257.89999999999998</v>
      </c>
      <c r="T7" s="102">
        <v>224.5</v>
      </c>
      <c r="U7" s="26">
        <v>3.7</v>
      </c>
      <c r="V7" s="26">
        <v>217.2</v>
      </c>
      <c r="W7" s="26">
        <v>231.9</v>
      </c>
    </row>
    <row r="8" spans="1:23" ht="15" thickBot="1" x14ac:dyDescent="0.4">
      <c r="A8" s="49">
        <v>4</v>
      </c>
      <c r="B8" s="81" t="s">
        <v>214</v>
      </c>
      <c r="C8" s="50">
        <v>14</v>
      </c>
      <c r="D8" s="74">
        <v>2</v>
      </c>
      <c r="E8" s="50">
        <v>0</v>
      </c>
      <c r="F8" s="50">
        <v>0</v>
      </c>
      <c r="G8" s="50">
        <v>0</v>
      </c>
      <c r="H8" s="74">
        <v>2.2000000000000002</v>
      </c>
      <c r="I8" s="50">
        <v>0.6</v>
      </c>
      <c r="J8" s="50">
        <v>0.6</v>
      </c>
      <c r="K8" s="50">
        <v>3.8</v>
      </c>
      <c r="L8" s="74">
        <v>1.5</v>
      </c>
      <c r="M8" s="50">
        <v>0.5</v>
      </c>
      <c r="N8" s="50" t="s">
        <v>610</v>
      </c>
      <c r="O8" s="50">
        <v>8</v>
      </c>
      <c r="P8" s="102">
        <v>39.799999999999997</v>
      </c>
      <c r="Q8" s="26">
        <v>27.9</v>
      </c>
      <c r="R8" s="26" t="s">
        <v>712</v>
      </c>
      <c r="S8" s="26">
        <v>111.4</v>
      </c>
      <c r="T8" s="102">
        <v>1</v>
      </c>
      <c r="U8" s="26">
        <v>0</v>
      </c>
      <c r="V8" s="26">
        <v>1</v>
      </c>
      <c r="W8" s="26">
        <v>1</v>
      </c>
    </row>
    <row r="9" spans="1:23" ht="15" thickBot="1" x14ac:dyDescent="0.4">
      <c r="A9" s="49">
        <v>5</v>
      </c>
      <c r="B9" s="81" t="s">
        <v>215</v>
      </c>
      <c r="C9" s="50">
        <v>1</v>
      </c>
      <c r="D9" s="74">
        <v>0</v>
      </c>
      <c r="E9" s="50">
        <v>0</v>
      </c>
      <c r="F9" s="50">
        <v>0</v>
      </c>
      <c r="G9" s="50">
        <v>0</v>
      </c>
      <c r="H9" s="74">
        <v>12</v>
      </c>
      <c r="I9" s="50">
        <v>0</v>
      </c>
      <c r="J9" s="50">
        <v>0</v>
      </c>
      <c r="K9" s="50">
        <v>0</v>
      </c>
      <c r="L9" s="74">
        <v>0</v>
      </c>
      <c r="M9" s="50">
        <v>0</v>
      </c>
      <c r="N9" s="50">
        <v>0</v>
      </c>
      <c r="O9" s="50">
        <v>0</v>
      </c>
      <c r="P9" s="102">
        <v>0</v>
      </c>
      <c r="Q9" s="26">
        <v>0</v>
      </c>
      <c r="R9" s="26">
        <v>0</v>
      </c>
      <c r="S9" s="26">
        <v>0</v>
      </c>
      <c r="T9" s="102">
        <v>0</v>
      </c>
      <c r="U9" s="26">
        <v>0</v>
      </c>
      <c r="V9" s="26">
        <v>0</v>
      </c>
      <c r="W9" s="26">
        <v>0</v>
      </c>
    </row>
    <row r="10" spans="1:23" ht="15" thickBot="1" x14ac:dyDescent="0.4">
      <c r="A10" s="49">
        <v>6</v>
      </c>
      <c r="B10" s="81" t="s">
        <v>216</v>
      </c>
      <c r="C10" s="50">
        <v>75</v>
      </c>
      <c r="D10" s="74">
        <v>24.4</v>
      </c>
      <c r="E10" s="50">
        <v>15.8</v>
      </c>
      <c r="F10" s="50" t="s">
        <v>611</v>
      </c>
      <c r="G10" s="50">
        <v>74.8</v>
      </c>
      <c r="H10" s="74">
        <v>34.9</v>
      </c>
      <c r="I10" s="50">
        <v>21.7</v>
      </c>
      <c r="J10" s="50" t="s">
        <v>612</v>
      </c>
      <c r="K10" s="50">
        <v>83.9</v>
      </c>
      <c r="L10" s="74">
        <v>19.899999999999999</v>
      </c>
      <c r="M10" s="50">
        <v>6.2</v>
      </c>
      <c r="N10" s="50">
        <v>7</v>
      </c>
      <c r="O10" s="50">
        <v>32.700000000000003</v>
      </c>
      <c r="P10" s="102">
        <v>29.8</v>
      </c>
      <c r="Q10" s="26">
        <v>4.5999999999999996</v>
      </c>
      <c r="R10" s="26">
        <v>20</v>
      </c>
      <c r="S10" s="26">
        <v>39.700000000000003</v>
      </c>
      <c r="T10" s="102">
        <v>3.9</v>
      </c>
      <c r="U10" s="26">
        <v>1.8</v>
      </c>
      <c r="V10" s="26" t="s">
        <v>477</v>
      </c>
      <c r="W10" s="26">
        <v>8.1</v>
      </c>
    </row>
    <row r="11" spans="1:23" ht="15" thickBot="1" x14ac:dyDescent="0.4">
      <c r="A11" s="49">
        <v>7</v>
      </c>
      <c r="B11" s="81" t="s">
        <v>401</v>
      </c>
      <c r="C11" s="50">
        <v>171</v>
      </c>
      <c r="D11" s="74">
        <v>51.5</v>
      </c>
      <c r="E11" s="50">
        <v>20.7</v>
      </c>
      <c r="F11" s="50">
        <v>3.8</v>
      </c>
      <c r="G11" s="50">
        <v>99.2</v>
      </c>
      <c r="H11" s="74">
        <v>39.1</v>
      </c>
      <c r="I11" s="50">
        <v>7</v>
      </c>
      <c r="J11" s="50">
        <v>24.8</v>
      </c>
      <c r="K11" s="50">
        <v>53.5</v>
      </c>
      <c r="L11" s="74">
        <v>90.2</v>
      </c>
      <c r="M11" s="50">
        <v>18.899999999999999</v>
      </c>
      <c r="N11" s="50">
        <v>51.3</v>
      </c>
      <c r="O11" s="50">
        <v>129.19999999999999</v>
      </c>
      <c r="P11" s="102">
        <v>64.2</v>
      </c>
      <c r="Q11" s="26">
        <v>10.4</v>
      </c>
      <c r="R11" s="26">
        <v>43.2</v>
      </c>
      <c r="S11" s="26">
        <v>85.3</v>
      </c>
      <c r="T11" s="102">
        <v>67.900000000000006</v>
      </c>
      <c r="U11" s="26">
        <v>9.4</v>
      </c>
      <c r="V11" s="26">
        <v>48.8</v>
      </c>
      <c r="W11" s="26">
        <v>87</v>
      </c>
    </row>
    <row r="12" spans="1:23" ht="15" thickBot="1" x14ac:dyDescent="0.4">
      <c r="A12" s="49">
        <v>8</v>
      </c>
      <c r="B12" s="81" t="s">
        <v>218</v>
      </c>
      <c r="C12" s="50">
        <v>134</v>
      </c>
      <c r="D12" s="74">
        <v>51.9</v>
      </c>
      <c r="E12" s="50">
        <v>19.7</v>
      </c>
      <c r="F12" s="50" t="s">
        <v>582</v>
      </c>
      <c r="G12" s="50">
        <v>114.5</v>
      </c>
      <c r="H12" s="74">
        <v>46.9</v>
      </c>
      <c r="I12" s="50">
        <v>6.4</v>
      </c>
      <c r="J12" s="50">
        <v>33.5</v>
      </c>
      <c r="K12" s="50">
        <v>60.3</v>
      </c>
      <c r="L12" s="74">
        <v>57.1</v>
      </c>
      <c r="M12" s="50">
        <v>8.6999999999999993</v>
      </c>
      <c r="N12" s="50">
        <v>39.1</v>
      </c>
      <c r="O12" s="50">
        <v>75.2</v>
      </c>
      <c r="P12" s="102">
        <v>42.2</v>
      </c>
      <c r="Q12" s="26">
        <v>4</v>
      </c>
      <c r="R12" s="26">
        <v>34.1</v>
      </c>
      <c r="S12" s="26">
        <v>50.3</v>
      </c>
      <c r="T12" s="102">
        <v>56.7</v>
      </c>
      <c r="U12" s="26">
        <v>12.5</v>
      </c>
      <c r="V12" s="26">
        <v>30.8</v>
      </c>
      <c r="W12" s="26">
        <v>82.6</v>
      </c>
    </row>
    <row r="13" spans="1:23" ht="15" thickBot="1" x14ac:dyDescent="0.4">
      <c r="A13" s="49">
        <v>9</v>
      </c>
      <c r="B13" s="81" t="s">
        <v>219</v>
      </c>
      <c r="C13" s="50">
        <v>33</v>
      </c>
      <c r="D13" s="74">
        <v>39.1</v>
      </c>
      <c r="E13" s="50">
        <v>74.900000000000006</v>
      </c>
      <c r="F13" s="50">
        <v>0</v>
      </c>
      <c r="G13" s="50">
        <v>0</v>
      </c>
      <c r="H13" s="74">
        <v>75</v>
      </c>
      <c r="I13" s="50">
        <v>23.9</v>
      </c>
      <c r="J13" s="50">
        <v>8.6</v>
      </c>
      <c r="K13" s="50">
        <v>141.30000000000001</v>
      </c>
      <c r="L13" s="74">
        <v>35.4</v>
      </c>
      <c r="M13" s="50">
        <v>18.3</v>
      </c>
      <c r="N13" s="50" t="s">
        <v>613</v>
      </c>
      <c r="O13" s="50">
        <v>268.39999999999998</v>
      </c>
      <c r="P13" s="102">
        <v>31.5</v>
      </c>
      <c r="Q13" s="26">
        <v>7.1</v>
      </c>
      <c r="R13" s="26">
        <v>16.3</v>
      </c>
      <c r="S13" s="26">
        <v>46.7</v>
      </c>
      <c r="T13" s="102">
        <v>31</v>
      </c>
      <c r="U13" s="26">
        <v>15.5</v>
      </c>
      <c r="V13" s="26" t="s">
        <v>713</v>
      </c>
      <c r="W13" s="26">
        <v>70.8</v>
      </c>
    </row>
    <row r="14" spans="1:23" ht="15" thickBot="1" x14ac:dyDescent="0.4">
      <c r="A14" s="49">
        <v>10</v>
      </c>
      <c r="B14" s="81" t="s">
        <v>220</v>
      </c>
      <c r="C14" s="50">
        <v>40</v>
      </c>
      <c r="D14" s="74">
        <v>71.5</v>
      </c>
      <c r="E14" s="50">
        <v>33.9</v>
      </c>
      <c r="F14" s="50" t="s">
        <v>614</v>
      </c>
      <c r="G14" s="50">
        <v>217.2</v>
      </c>
      <c r="H14" s="74">
        <v>0</v>
      </c>
      <c r="I14" s="50">
        <v>0</v>
      </c>
      <c r="J14" s="50">
        <v>0</v>
      </c>
      <c r="K14" s="50">
        <v>0</v>
      </c>
      <c r="L14" s="74">
        <v>43.2</v>
      </c>
      <c r="M14" s="50">
        <v>32.200000000000003</v>
      </c>
      <c r="N14" s="50" t="s">
        <v>615</v>
      </c>
      <c r="O14" s="50">
        <v>181.7</v>
      </c>
      <c r="P14" s="102">
        <v>66.2</v>
      </c>
      <c r="Q14" s="26">
        <v>9</v>
      </c>
      <c r="R14" s="26">
        <v>47.3</v>
      </c>
      <c r="S14" s="26">
        <v>85.1</v>
      </c>
      <c r="T14" s="102">
        <v>72.599999999999994</v>
      </c>
      <c r="U14" s="26">
        <v>19.8</v>
      </c>
      <c r="V14" s="26">
        <v>31</v>
      </c>
      <c r="W14" s="26">
        <v>114.1</v>
      </c>
    </row>
    <row r="15" spans="1:23" ht="15" thickBot="1" x14ac:dyDescent="0.4">
      <c r="A15" s="49">
        <v>11</v>
      </c>
      <c r="B15" s="81" t="s">
        <v>221</v>
      </c>
      <c r="C15" s="50">
        <v>45</v>
      </c>
      <c r="D15" s="74">
        <v>107.3</v>
      </c>
      <c r="E15" s="50">
        <v>58.8</v>
      </c>
      <c r="F15" s="50" t="s">
        <v>616</v>
      </c>
      <c r="G15" s="50">
        <v>294.5</v>
      </c>
      <c r="H15" s="74">
        <v>50.9</v>
      </c>
      <c r="I15" s="50">
        <v>24.7</v>
      </c>
      <c r="J15" s="50" t="s">
        <v>514</v>
      </c>
      <c r="K15" s="50">
        <v>157</v>
      </c>
      <c r="L15" s="74">
        <v>79.2</v>
      </c>
      <c r="M15" s="50">
        <v>20.100000000000001</v>
      </c>
      <c r="N15" s="50">
        <v>15.2</v>
      </c>
      <c r="O15" s="50">
        <v>143.19999999999999</v>
      </c>
      <c r="P15" s="102">
        <v>67.5</v>
      </c>
      <c r="Q15" s="26">
        <v>14</v>
      </c>
      <c r="R15" s="26">
        <v>37.799999999999997</v>
      </c>
      <c r="S15" s="26">
        <v>97.3</v>
      </c>
      <c r="T15" s="102">
        <v>82.1</v>
      </c>
      <c r="U15" s="26">
        <v>19.2</v>
      </c>
      <c r="V15" s="26">
        <v>41.4</v>
      </c>
      <c r="W15" s="26">
        <v>122.8</v>
      </c>
    </row>
    <row r="16" spans="1:23" ht="15" thickBot="1" x14ac:dyDescent="0.4">
      <c r="A16" s="49">
        <v>12</v>
      </c>
      <c r="B16" s="81" t="s">
        <v>200</v>
      </c>
      <c r="C16" s="50">
        <v>351</v>
      </c>
      <c r="D16" s="74">
        <v>122.1</v>
      </c>
      <c r="E16" s="50">
        <v>18.8</v>
      </c>
      <c r="F16" s="50">
        <v>83.8</v>
      </c>
      <c r="G16" s="50">
        <v>160.5</v>
      </c>
      <c r="H16" s="74">
        <v>126.8</v>
      </c>
      <c r="I16" s="50">
        <v>13.7</v>
      </c>
      <c r="J16" s="50">
        <v>99.3</v>
      </c>
      <c r="K16" s="50">
        <v>154.4</v>
      </c>
      <c r="L16" s="74">
        <v>70</v>
      </c>
      <c r="M16" s="50">
        <v>8.4</v>
      </c>
      <c r="N16" s="50">
        <v>52.9</v>
      </c>
      <c r="O16" s="50">
        <v>87</v>
      </c>
      <c r="P16" s="102">
        <v>111.3</v>
      </c>
      <c r="Q16" s="26">
        <v>38.299999999999997</v>
      </c>
      <c r="R16" s="26">
        <v>35.200000000000003</v>
      </c>
      <c r="S16" s="26">
        <v>187.4</v>
      </c>
      <c r="T16" s="102">
        <v>116.1</v>
      </c>
      <c r="U16" s="26">
        <v>8.6999999999999993</v>
      </c>
      <c r="V16" s="26">
        <v>99</v>
      </c>
      <c r="W16" s="26">
        <v>133.30000000000001</v>
      </c>
    </row>
    <row r="17" spans="1:23" ht="15" thickBot="1" x14ac:dyDescent="0.4">
      <c r="A17" s="49">
        <v>13</v>
      </c>
      <c r="B17" s="81" t="s">
        <v>222</v>
      </c>
      <c r="C17" s="50">
        <v>1</v>
      </c>
      <c r="D17" s="74">
        <v>0</v>
      </c>
      <c r="E17" s="50">
        <v>0</v>
      </c>
      <c r="F17" s="50">
        <v>0</v>
      </c>
      <c r="G17" s="50">
        <v>0</v>
      </c>
      <c r="H17" s="74">
        <v>104</v>
      </c>
      <c r="I17" s="50">
        <v>0</v>
      </c>
      <c r="J17" s="50">
        <v>0</v>
      </c>
      <c r="K17" s="50">
        <v>0</v>
      </c>
      <c r="L17" s="74">
        <v>0</v>
      </c>
      <c r="M17" s="50">
        <v>0</v>
      </c>
      <c r="N17" s="50">
        <v>0</v>
      </c>
      <c r="O17" s="50">
        <v>0</v>
      </c>
      <c r="P17" s="102">
        <v>0</v>
      </c>
      <c r="Q17" s="26">
        <v>0</v>
      </c>
      <c r="R17" s="26">
        <v>0</v>
      </c>
      <c r="S17" s="26">
        <v>0</v>
      </c>
      <c r="T17" s="102">
        <v>0</v>
      </c>
      <c r="U17" s="26">
        <v>0</v>
      </c>
      <c r="V17" s="26">
        <v>0</v>
      </c>
      <c r="W17" s="26">
        <v>0</v>
      </c>
    </row>
    <row r="18" spans="1:23" ht="15" thickBot="1" x14ac:dyDescent="0.4">
      <c r="A18" s="49">
        <v>14</v>
      </c>
      <c r="B18" s="81" t="s">
        <v>223</v>
      </c>
      <c r="C18" s="50">
        <v>0</v>
      </c>
      <c r="D18" s="74">
        <v>0</v>
      </c>
      <c r="E18" s="50">
        <v>0</v>
      </c>
      <c r="F18" s="50">
        <v>0</v>
      </c>
      <c r="G18" s="50">
        <v>0</v>
      </c>
      <c r="H18" s="74">
        <v>0</v>
      </c>
      <c r="I18" s="50">
        <v>0</v>
      </c>
      <c r="J18" s="50">
        <v>0</v>
      </c>
      <c r="K18" s="50">
        <v>0</v>
      </c>
      <c r="L18" s="74">
        <v>0</v>
      </c>
      <c r="M18" s="50">
        <v>0</v>
      </c>
      <c r="N18" s="50">
        <v>0</v>
      </c>
      <c r="O18" s="50">
        <v>0</v>
      </c>
      <c r="P18" s="102">
        <v>0</v>
      </c>
      <c r="Q18" s="26">
        <v>0</v>
      </c>
      <c r="R18" s="26">
        <v>0</v>
      </c>
      <c r="S18" s="26">
        <v>0</v>
      </c>
      <c r="T18" s="102">
        <v>0</v>
      </c>
      <c r="U18" s="26">
        <v>0</v>
      </c>
      <c r="V18" s="26">
        <v>0</v>
      </c>
      <c r="W18" s="26">
        <v>0</v>
      </c>
    </row>
    <row r="19" spans="1:23" ht="15" thickBot="1" x14ac:dyDescent="0.4">
      <c r="A19" s="49">
        <v>15</v>
      </c>
      <c r="B19" s="81" t="s">
        <v>224</v>
      </c>
      <c r="C19" s="50">
        <v>0</v>
      </c>
      <c r="D19" s="74">
        <v>0</v>
      </c>
      <c r="E19" s="50">
        <v>0</v>
      </c>
      <c r="F19" s="50">
        <v>0</v>
      </c>
      <c r="G19" s="50">
        <v>0</v>
      </c>
      <c r="H19" s="74">
        <v>0</v>
      </c>
      <c r="I19" s="50">
        <v>0</v>
      </c>
      <c r="J19" s="50">
        <v>0</v>
      </c>
      <c r="K19" s="50">
        <v>0</v>
      </c>
      <c r="L19" s="74">
        <v>0</v>
      </c>
      <c r="M19" s="50">
        <v>0</v>
      </c>
      <c r="N19" s="50">
        <v>0</v>
      </c>
      <c r="O19" s="50">
        <v>0</v>
      </c>
      <c r="P19" s="102">
        <v>0</v>
      </c>
      <c r="Q19" s="26">
        <v>0</v>
      </c>
      <c r="R19" s="26">
        <v>0</v>
      </c>
      <c r="S19" s="26">
        <v>0</v>
      </c>
      <c r="T19" s="102">
        <v>0</v>
      </c>
      <c r="U19" s="26">
        <v>0</v>
      </c>
      <c r="V19" s="26">
        <v>0</v>
      </c>
      <c r="W19" s="26">
        <v>0</v>
      </c>
    </row>
    <row r="20" spans="1:23" ht="15" thickBot="1" x14ac:dyDescent="0.4">
      <c r="A20" s="49">
        <v>16</v>
      </c>
      <c r="B20" s="81" t="s">
        <v>225</v>
      </c>
      <c r="C20" s="50">
        <v>3</v>
      </c>
      <c r="D20" s="74">
        <v>26</v>
      </c>
      <c r="E20" s="50">
        <v>0</v>
      </c>
      <c r="F20" s="50">
        <v>0</v>
      </c>
      <c r="G20" s="50">
        <v>0</v>
      </c>
      <c r="H20" s="74">
        <v>364</v>
      </c>
      <c r="I20" s="50">
        <v>0</v>
      </c>
      <c r="J20" s="50">
        <v>0</v>
      </c>
      <c r="K20" s="50">
        <v>0</v>
      </c>
      <c r="L20" s="74">
        <v>260</v>
      </c>
      <c r="M20" s="50">
        <v>0</v>
      </c>
      <c r="N20" s="50">
        <v>0</v>
      </c>
      <c r="O20" s="50">
        <v>0</v>
      </c>
      <c r="P20" s="102">
        <v>0</v>
      </c>
      <c r="Q20" s="26">
        <v>0</v>
      </c>
      <c r="R20" s="26">
        <v>0</v>
      </c>
      <c r="S20" s="26">
        <v>0</v>
      </c>
      <c r="T20" s="102">
        <v>0</v>
      </c>
      <c r="U20" s="26">
        <v>0</v>
      </c>
      <c r="V20" s="26">
        <v>0</v>
      </c>
      <c r="W20" s="26">
        <v>0</v>
      </c>
    </row>
    <row r="21" spans="1:23" ht="15" thickBot="1" x14ac:dyDescent="0.4">
      <c r="A21" s="49">
        <v>17</v>
      </c>
      <c r="B21" s="81" t="s">
        <v>226</v>
      </c>
      <c r="C21" s="50">
        <v>75</v>
      </c>
      <c r="D21" s="74">
        <v>29.4</v>
      </c>
      <c r="E21" s="50">
        <v>10.8</v>
      </c>
      <c r="F21" s="50">
        <v>5.3</v>
      </c>
      <c r="G21" s="50">
        <v>53.5</v>
      </c>
      <c r="H21" s="74">
        <v>16.100000000000001</v>
      </c>
      <c r="I21" s="50">
        <v>3</v>
      </c>
      <c r="J21" s="50">
        <v>9.6999999999999993</v>
      </c>
      <c r="K21" s="50">
        <v>22.6</v>
      </c>
      <c r="L21" s="74">
        <v>9.4</v>
      </c>
      <c r="M21" s="50">
        <v>2.5</v>
      </c>
      <c r="N21" s="50">
        <v>3.7</v>
      </c>
      <c r="O21" s="50">
        <v>15.2</v>
      </c>
      <c r="P21" s="102">
        <v>5.0999999999999996</v>
      </c>
      <c r="Q21" s="26">
        <v>1.9</v>
      </c>
      <c r="R21" s="26">
        <v>1</v>
      </c>
      <c r="S21" s="26">
        <v>9.3000000000000007</v>
      </c>
      <c r="T21" s="102">
        <v>9.6</v>
      </c>
      <c r="U21" s="26">
        <v>2.9</v>
      </c>
      <c r="V21" s="26">
        <v>3.3</v>
      </c>
      <c r="W21" s="26">
        <v>16</v>
      </c>
    </row>
    <row r="22" spans="1:23" ht="15" thickBot="1" x14ac:dyDescent="0.4">
      <c r="A22" s="49">
        <v>18</v>
      </c>
      <c r="B22" s="81" t="s">
        <v>227</v>
      </c>
      <c r="C22" s="50">
        <v>0</v>
      </c>
      <c r="D22" s="74">
        <v>0</v>
      </c>
      <c r="E22" s="50">
        <v>0</v>
      </c>
      <c r="F22" s="50">
        <v>0</v>
      </c>
      <c r="G22" s="50">
        <v>0</v>
      </c>
      <c r="H22" s="74">
        <v>0</v>
      </c>
      <c r="I22" s="50">
        <v>0</v>
      </c>
      <c r="J22" s="50">
        <v>0</v>
      </c>
      <c r="K22" s="50">
        <v>0</v>
      </c>
      <c r="L22" s="74">
        <v>0</v>
      </c>
      <c r="M22" s="50">
        <v>0</v>
      </c>
      <c r="N22" s="50">
        <v>0</v>
      </c>
      <c r="O22" s="50">
        <v>0</v>
      </c>
      <c r="P22" s="102">
        <v>0</v>
      </c>
      <c r="Q22" s="26">
        <v>0</v>
      </c>
      <c r="R22" s="26">
        <v>0</v>
      </c>
      <c r="S22" s="26">
        <v>0</v>
      </c>
      <c r="T22" s="102">
        <v>0</v>
      </c>
      <c r="U22" s="26">
        <v>0</v>
      </c>
      <c r="V22" s="26">
        <v>0</v>
      </c>
      <c r="W22" s="26">
        <v>0</v>
      </c>
    </row>
    <row r="23" spans="1:23" ht="15" thickBot="1" x14ac:dyDescent="0.4">
      <c r="A23" s="49">
        <v>19</v>
      </c>
      <c r="B23" s="81" t="s">
        <v>228</v>
      </c>
      <c r="C23" s="50">
        <v>18</v>
      </c>
      <c r="D23" s="74">
        <v>0</v>
      </c>
      <c r="E23" s="50">
        <v>0</v>
      </c>
      <c r="F23" s="50">
        <v>0</v>
      </c>
      <c r="G23" s="50">
        <v>0</v>
      </c>
      <c r="H23" s="74">
        <v>0</v>
      </c>
      <c r="I23" s="50">
        <v>0</v>
      </c>
      <c r="J23" s="50">
        <v>0</v>
      </c>
      <c r="K23" s="50">
        <v>0</v>
      </c>
      <c r="L23" s="74">
        <v>14.2</v>
      </c>
      <c r="M23" s="50">
        <v>7.7</v>
      </c>
      <c r="N23" s="50" t="s">
        <v>547</v>
      </c>
      <c r="O23" s="50">
        <v>34</v>
      </c>
      <c r="P23" s="102">
        <v>57.4</v>
      </c>
      <c r="Q23" s="26">
        <v>16.5</v>
      </c>
      <c r="R23" s="26">
        <v>20.7</v>
      </c>
      <c r="S23" s="26">
        <v>94.1</v>
      </c>
      <c r="T23" s="102">
        <v>55.6</v>
      </c>
      <c r="U23" s="26">
        <v>39.4</v>
      </c>
      <c r="V23" s="26" t="s">
        <v>714</v>
      </c>
      <c r="W23" s="26">
        <v>148.9</v>
      </c>
    </row>
    <row r="24" spans="1:23" ht="15" thickBot="1" x14ac:dyDescent="0.4">
      <c r="A24" s="49">
        <v>20</v>
      </c>
      <c r="B24" s="81" t="s">
        <v>229</v>
      </c>
      <c r="C24" s="50">
        <v>11</v>
      </c>
      <c r="D24" s="74">
        <v>20</v>
      </c>
      <c r="E24" s="50">
        <v>0</v>
      </c>
      <c r="F24" s="50">
        <v>0</v>
      </c>
      <c r="G24" s="50">
        <v>0</v>
      </c>
      <c r="H24" s="74">
        <v>208.4</v>
      </c>
      <c r="I24" s="50">
        <v>146.80000000000001</v>
      </c>
      <c r="J24" s="50" t="s">
        <v>617</v>
      </c>
      <c r="K24" s="50">
        <v>2073</v>
      </c>
      <c r="L24" s="74">
        <v>8.5</v>
      </c>
      <c r="M24" s="50">
        <v>11.5</v>
      </c>
      <c r="N24" s="50">
        <v>0</v>
      </c>
      <c r="O24" s="50">
        <v>0</v>
      </c>
      <c r="P24" s="102">
        <v>87</v>
      </c>
      <c r="Q24" s="26">
        <v>12.2</v>
      </c>
      <c r="R24" s="26">
        <v>53</v>
      </c>
      <c r="S24" s="26">
        <v>120.9</v>
      </c>
      <c r="T24" s="102">
        <v>103.5</v>
      </c>
      <c r="U24" s="26">
        <v>42.3</v>
      </c>
      <c r="V24" s="26" t="s">
        <v>715</v>
      </c>
      <c r="W24" s="26">
        <v>285.5</v>
      </c>
    </row>
    <row r="25" spans="1:23" ht="15" thickBot="1" x14ac:dyDescent="0.4">
      <c r="A25" s="49">
        <v>21</v>
      </c>
      <c r="B25" s="81" t="s">
        <v>230</v>
      </c>
      <c r="C25" s="50">
        <v>22</v>
      </c>
      <c r="D25" s="74">
        <v>48.4</v>
      </c>
      <c r="E25" s="50">
        <v>42.7</v>
      </c>
      <c r="F25" s="50" t="s">
        <v>618</v>
      </c>
      <c r="G25" s="50">
        <v>590.4</v>
      </c>
      <c r="H25" s="74">
        <v>36.799999999999997</v>
      </c>
      <c r="I25" s="50">
        <v>0</v>
      </c>
      <c r="J25" s="50">
        <v>0</v>
      </c>
      <c r="K25" s="50">
        <v>0</v>
      </c>
      <c r="L25" s="74">
        <v>48.3</v>
      </c>
      <c r="M25" s="50">
        <v>21.1</v>
      </c>
      <c r="N25" s="50" t="s">
        <v>518</v>
      </c>
      <c r="O25" s="50">
        <v>139</v>
      </c>
      <c r="P25" s="102">
        <v>30.4</v>
      </c>
      <c r="Q25" s="26">
        <v>10.4</v>
      </c>
      <c r="R25" s="26">
        <v>8.1999999999999993</v>
      </c>
      <c r="S25" s="26">
        <v>52.6</v>
      </c>
      <c r="T25" s="102">
        <v>32.200000000000003</v>
      </c>
      <c r="U25" s="26">
        <v>22.5</v>
      </c>
      <c r="V25" s="26" t="s">
        <v>716</v>
      </c>
      <c r="W25" s="26">
        <v>318.60000000000002</v>
      </c>
    </row>
    <row r="26" spans="1:23" ht="15" thickBot="1" x14ac:dyDescent="0.4">
      <c r="A26" s="49">
        <v>22</v>
      </c>
      <c r="B26" s="81" t="s">
        <v>231</v>
      </c>
      <c r="C26" s="50">
        <v>29</v>
      </c>
      <c r="D26" s="74">
        <v>42.9</v>
      </c>
      <c r="E26" s="50">
        <v>324.10000000000002</v>
      </c>
      <c r="F26" s="50">
        <v>0</v>
      </c>
      <c r="G26" s="50">
        <v>0</v>
      </c>
      <c r="H26" s="74">
        <v>51.5</v>
      </c>
      <c r="I26" s="50">
        <v>18.3</v>
      </c>
      <c r="J26" s="50" t="s">
        <v>619</v>
      </c>
      <c r="K26" s="50">
        <v>109.7</v>
      </c>
      <c r="L26" s="74">
        <v>25.3</v>
      </c>
      <c r="M26" s="50">
        <v>115</v>
      </c>
      <c r="N26" s="50">
        <v>0</v>
      </c>
      <c r="O26" s="50">
        <v>0</v>
      </c>
      <c r="P26" s="102">
        <v>16.600000000000001</v>
      </c>
      <c r="Q26" s="26">
        <v>7.3</v>
      </c>
      <c r="R26" s="26">
        <v>0</v>
      </c>
      <c r="S26" s="26">
        <v>33.200000000000003</v>
      </c>
      <c r="T26" s="102">
        <v>76</v>
      </c>
      <c r="U26" s="26">
        <v>23.6</v>
      </c>
      <c r="V26" s="26">
        <v>24.1</v>
      </c>
      <c r="W26" s="26">
        <v>127.9</v>
      </c>
    </row>
    <row r="27" spans="1:23" ht="15" thickBot="1" x14ac:dyDescent="0.4">
      <c r="A27" s="49">
        <v>23</v>
      </c>
      <c r="B27" s="81" t="s">
        <v>232</v>
      </c>
      <c r="C27" s="50">
        <v>0</v>
      </c>
      <c r="D27" s="74">
        <v>0</v>
      </c>
      <c r="E27" s="50">
        <v>0</v>
      </c>
      <c r="F27" s="50">
        <v>0</v>
      </c>
      <c r="G27" s="50">
        <v>0</v>
      </c>
      <c r="H27" s="74">
        <v>0</v>
      </c>
      <c r="I27" s="50">
        <v>0</v>
      </c>
      <c r="J27" s="50">
        <v>0</v>
      </c>
      <c r="K27" s="50">
        <v>0</v>
      </c>
      <c r="L27" s="74">
        <v>0</v>
      </c>
      <c r="M27" s="50">
        <v>0</v>
      </c>
      <c r="N27" s="50">
        <v>0</v>
      </c>
      <c r="O27" s="50">
        <v>0</v>
      </c>
      <c r="P27" s="102">
        <v>0</v>
      </c>
      <c r="Q27" s="26">
        <v>0</v>
      </c>
      <c r="R27" s="26">
        <v>0</v>
      </c>
      <c r="S27" s="26">
        <v>0</v>
      </c>
      <c r="T27" s="102">
        <v>0</v>
      </c>
      <c r="U27" s="26">
        <v>0</v>
      </c>
      <c r="V27" s="26">
        <v>0</v>
      </c>
      <c r="W27" s="26">
        <v>0</v>
      </c>
    </row>
    <row r="28" spans="1:23" ht="15" thickBot="1" x14ac:dyDescent="0.4">
      <c r="A28" s="49">
        <v>24</v>
      </c>
      <c r="B28" s="81" t="s">
        <v>233</v>
      </c>
      <c r="C28" s="50">
        <v>7</v>
      </c>
      <c r="D28" s="74">
        <v>0</v>
      </c>
      <c r="E28" s="50">
        <v>0</v>
      </c>
      <c r="F28" s="50">
        <v>0</v>
      </c>
      <c r="G28" s="50">
        <v>0</v>
      </c>
      <c r="H28" s="74">
        <v>72.2</v>
      </c>
      <c r="I28" s="50">
        <v>46.7</v>
      </c>
      <c r="J28" s="50" t="s">
        <v>620</v>
      </c>
      <c r="K28" s="50">
        <v>665.6</v>
      </c>
      <c r="L28" s="74">
        <v>46</v>
      </c>
      <c r="M28" s="50">
        <v>26.3</v>
      </c>
      <c r="N28" s="50">
        <v>0</v>
      </c>
      <c r="O28" s="50">
        <v>0</v>
      </c>
      <c r="P28" s="102">
        <v>26</v>
      </c>
      <c r="Q28" s="26">
        <v>0</v>
      </c>
      <c r="R28" s="26">
        <v>0</v>
      </c>
      <c r="S28" s="26">
        <v>0</v>
      </c>
      <c r="T28" s="102">
        <v>0</v>
      </c>
      <c r="U28" s="26">
        <v>0</v>
      </c>
      <c r="V28" s="26">
        <v>0</v>
      </c>
      <c r="W28" s="26">
        <v>0</v>
      </c>
    </row>
    <row r="29" spans="1:23" ht="15" thickBot="1" x14ac:dyDescent="0.4">
      <c r="A29" s="49">
        <v>25</v>
      </c>
      <c r="B29" s="81" t="s">
        <v>234</v>
      </c>
      <c r="C29" s="50">
        <v>42</v>
      </c>
      <c r="D29" s="74">
        <v>140.1</v>
      </c>
      <c r="E29" s="50">
        <v>31.4</v>
      </c>
      <c r="F29" s="50">
        <v>52.8</v>
      </c>
      <c r="G29" s="50">
        <v>227.4</v>
      </c>
      <c r="H29" s="74">
        <v>58.2</v>
      </c>
      <c r="I29" s="50">
        <v>18.3</v>
      </c>
      <c r="J29" s="50" t="s">
        <v>480</v>
      </c>
      <c r="K29" s="50">
        <v>116.5</v>
      </c>
      <c r="L29" s="74">
        <v>63.9</v>
      </c>
      <c r="M29" s="50">
        <v>28</v>
      </c>
      <c r="N29" s="50">
        <v>1.5</v>
      </c>
      <c r="O29" s="50">
        <v>126.3</v>
      </c>
      <c r="P29" s="102">
        <v>192.7</v>
      </c>
      <c r="Q29" s="26">
        <v>29.8</v>
      </c>
      <c r="R29" s="26">
        <v>128.69999999999999</v>
      </c>
      <c r="S29" s="26">
        <v>256.60000000000002</v>
      </c>
      <c r="T29" s="102">
        <v>51.4</v>
      </c>
      <c r="U29" s="26">
        <v>8.6</v>
      </c>
      <c r="V29" s="26">
        <v>33.6</v>
      </c>
      <c r="W29" s="26">
        <v>69.2</v>
      </c>
    </row>
    <row r="30" spans="1:23" ht="15" thickBot="1" x14ac:dyDescent="0.4">
      <c r="A30" s="49">
        <v>26</v>
      </c>
      <c r="B30" s="81" t="s">
        <v>235</v>
      </c>
      <c r="C30" s="50">
        <v>56</v>
      </c>
      <c r="D30" s="74">
        <v>56.8</v>
      </c>
      <c r="E30" s="50">
        <v>23.1</v>
      </c>
      <c r="F30" s="50" t="s">
        <v>621</v>
      </c>
      <c r="G30" s="50">
        <v>156.1</v>
      </c>
      <c r="H30" s="74">
        <v>61.2</v>
      </c>
      <c r="I30" s="50">
        <v>8.4</v>
      </c>
      <c r="J30" s="50">
        <v>42.8</v>
      </c>
      <c r="K30" s="50">
        <v>79.5</v>
      </c>
      <c r="L30" s="74">
        <v>94.3</v>
      </c>
      <c r="M30" s="50">
        <v>32.4</v>
      </c>
      <c r="N30" s="50">
        <v>11</v>
      </c>
      <c r="O30" s="50">
        <v>177.5</v>
      </c>
      <c r="P30" s="102">
        <v>90.3</v>
      </c>
      <c r="Q30" s="26">
        <v>12.9</v>
      </c>
      <c r="R30" s="26">
        <v>62.3</v>
      </c>
      <c r="S30" s="26">
        <v>118.2</v>
      </c>
      <c r="T30" s="102">
        <v>104.5</v>
      </c>
      <c r="U30" s="26">
        <v>34.700000000000003</v>
      </c>
      <c r="V30" s="26">
        <v>28.1</v>
      </c>
      <c r="W30" s="26">
        <v>180.9</v>
      </c>
    </row>
    <row r="31" spans="1:23" ht="15" thickBot="1" x14ac:dyDescent="0.4">
      <c r="A31" s="49">
        <v>27</v>
      </c>
      <c r="B31" s="81" t="s">
        <v>141</v>
      </c>
      <c r="C31" s="50">
        <v>4162</v>
      </c>
      <c r="D31" s="74">
        <v>170.7</v>
      </c>
      <c r="E31" s="50">
        <v>8.4</v>
      </c>
      <c r="F31" s="50">
        <v>154.19999999999999</v>
      </c>
      <c r="G31" s="50">
        <v>187.2</v>
      </c>
      <c r="H31" s="74">
        <v>178.4</v>
      </c>
      <c r="I31" s="50">
        <v>5.7</v>
      </c>
      <c r="J31" s="50">
        <v>167.3</v>
      </c>
      <c r="K31" s="50">
        <v>189.5</v>
      </c>
      <c r="L31" s="74">
        <v>187</v>
      </c>
      <c r="M31" s="50">
        <v>5.6</v>
      </c>
      <c r="N31" s="50">
        <v>176.1</v>
      </c>
      <c r="O31" s="50">
        <v>197.9</v>
      </c>
      <c r="P31" s="102">
        <v>155.6</v>
      </c>
      <c r="Q31" s="26">
        <v>3.8</v>
      </c>
      <c r="R31" s="26">
        <v>148.19999999999999</v>
      </c>
      <c r="S31" s="26">
        <v>163</v>
      </c>
      <c r="T31" s="102">
        <v>170.5</v>
      </c>
      <c r="U31" s="26">
        <v>3.8</v>
      </c>
      <c r="V31" s="26">
        <v>163</v>
      </c>
      <c r="W31" s="26">
        <v>178</v>
      </c>
    </row>
    <row r="32" spans="1:23" ht="15" thickBot="1" x14ac:dyDescent="0.4">
      <c r="A32" s="49">
        <v>28</v>
      </c>
      <c r="B32" s="81" t="s">
        <v>236</v>
      </c>
      <c r="C32" s="50">
        <v>13</v>
      </c>
      <c r="D32" s="74">
        <v>19.399999999999999</v>
      </c>
      <c r="E32" s="50">
        <v>32.1</v>
      </c>
      <c r="F32" s="50">
        <v>0</v>
      </c>
      <c r="G32" s="50">
        <v>0</v>
      </c>
      <c r="H32" s="74">
        <v>57.9</v>
      </c>
      <c r="I32" s="50">
        <v>13.1</v>
      </c>
      <c r="J32" s="50">
        <v>21.6</v>
      </c>
      <c r="K32" s="50">
        <v>94.2</v>
      </c>
      <c r="L32" s="74">
        <v>52</v>
      </c>
      <c r="M32" s="50">
        <v>0</v>
      </c>
      <c r="N32" s="50">
        <v>52</v>
      </c>
      <c r="O32" s="50">
        <v>52</v>
      </c>
      <c r="P32" s="102">
        <v>104</v>
      </c>
      <c r="Q32" s="26">
        <v>0</v>
      </c>
      <c r="R32" s="26">
        <v>0</v>
      </c>
      <c r="S32" s="26">
        <v>0</v>
      </c>
      <c r="T32" s="102">
        <v>52</v>
      </c>
      <c r="U32" s="26">
        <v>0</v>
      </c>
      <c r="V32" s="26">
        <v>0</v>
      </c>
      <c r="W32" s="26">
        <v>0</v>
      </c>
    </row>
    <row r="33" spans="1:23" ht="15" thickBot="1" x14ac:dyDescent="0.4">
      <c r="A33" s="49">
        <v>29</v>
      </c>
      <c r="B33" s="81" t="s">
        <v>202</v>
      </c>
      <c r="C33" s="50">
        <v>410</v>
      </c>
      <c r="D33" s="74">
        <v>90.1</v>
      </c>
      <c r="E33" s="50">
        <v>26.8</v>
      </c>
      <c r="F33" s="50">
        <v>32.9</v>
      </c>
      <c r="G33" s="50">
        <v>147.30000000000001</v>
      </c>
      <c r="H33" s="74">
        <v>94.3</v>
      </c>
      <c r="I33" s="50">
        <v>12.6</v>
      </c>
      <c r="J33" s="50">
        <v>69</v>
      </c>
      <c r="K33" s="50">
        <v>119.7</v>
      </c>
      <c r="L33" s="74">
        <v>47.8</v>
      </c>
      <c r="M33" s="50">
        <v>8.3000000000000007</v>
      </c>
      <c r="N33" s="50">
        <v>31.1</v>
      </c>
      <c r="O33" s="50">
        <v>64.5</v>
      </c>
      <c r="P33" s="102">
        <v>62</v>
      </c>
      <c r="Q33" s="26">
        <v>6.4</v>
      </c>
      <c r="R33" s="26">
        <v>49.4</v>
      </c>
      <c r="S33" s="26">
        <v>74.599999999999994</v>
      </c>
      <c r="T33" s="102">
        <v>69.7</v>
      </c>
      <c r="U33" s="26">
        <v>5.6</v>
      </c>
      <c r="V33" s="26">
        <v>58.7</v>
      </c>
      <c r="W33" s="26">
        <v>80.7</v>
      </c>
    </row>
    <row r="34" spans="1:23" ht="15" thickBot="1" x14ac:dyDescent="0.4">
      <c r="A34" s="49">
        <v>30</v>
      </c>
      <c r="B34" s="81" t="s">
        <v>237</v>
      </c>
      <c r="C34" s="50">
        <v>0</v>
      </c>
      <c r="D34" s="74">
        <v>0</v>
      </c>
      <c r="E34" s="50">
        <v>0</v>
      </c>
      <c r="F34" s="50">
        <v>0</v>
      </c>
      <c r="G34" s="50">
        <v>0</v>
      </c>
      <c r="H34" s="74">
        <v>0</v>
      </c>
      <c r="I34" s="50">
        <v>0</v>
      </c>
      <c r="J34" s="50">
        <v>0</v>
      </c>
      <c r="K34" s="50">
        <v>0</v>
      </c>
      <c r="L34" s="74">
        <v>0</v>
      </c>
      <c r="M34" s="50">
        <v>0</v>
      </c>
      <c r="N34" s="50">
        <v>0</v>
      </c>
      <c r="O34" s="50">
        <v>0</v>
      </c>
      <c r="P34" s="102">
        <v>0</v>
      </c>
      <c r="Q34" s="26">
        <v>0</v>
      </c>
      <c r="R34" s="26">
        <v>0</v>
      </c>
      <c r="S34" s="26">
        <v>0</v>
      </c>
      <c r="T34" s="102">
        <v>0</v>
      </c>
      <c r="U34" s="26">
        <v>0</v>
      </c>
      <c r="V34" s="26">
        <v>0</v>
      </c>
      <c r="W34" s="26">
        <v>0</v>
      </c>
    </row>
    <row r="35" spans="1:23" ht="15" thickBot="1" x14ac:dyDescent="0.4">
      <c r="A35" s="49">
        <v>31</v>
      </c>
      <c r="B35" s="81" t="s">
        <v>238</v>
      </c>
      <c r="C35" s="50">
        <v>26</v>
      </c>
      <c r="D35" s="74">
        <v>69.3</v>
      </c>
      <c r="E35" s="50">
        <v>301</v>
      </c>
      <c r="F35" s="50">
        <v>0</v>
      </c>
      <c r="G35" s="50">
        <v>0</v>
      </c>
      <c r="H35" s="74">
        <v>87.3</v>
      </c>
      <c r="I35" s="50">
        <v>13.9</v>
      </c>
      <c r="J35" s="50">
        <v>55.3</v>
      </c>
      <c r="K35" s="50">
        <v>119.3</v>
      </c>
      <c r="L35" s="74">
        <v>25</v>
      </c>
      <c r="M35" s="50">
        <v>37.6</v>
      </c>
      <c r="N35" s="50" t="s">
        <v>622</v>
      </c>
      <c r="O35" s="50">
        <v>502.3</v>
      </c>
      <c r="P35" s="102">
        <v>104</v>
      </c>
      <c r="Q35" s="26">
        <v>0</v>
      </c>
      <c r="R35" s="26">
        <v>104</v>
      </c>
      <c r="S35" s="26">
        <v>104</v>
      </c>
      <c r="T35" s="102">
        <v>72.7</v>
      </c>
      <c r="U35" s="26">
        <v>26.8</v>
      </c>
      <c r="V35" s="26" t="s">
        <v>621</v>
      </c>
      <c r="W35" s="26">
        <v>188.1</v>
      </c>
    </row>
    <row r="36" spans="1:23" ht="15" thickBot="1" x14ac:dyDescent="0.4">
      <c r="A36" s="49">
        <v>32</v>
      </c>
      <c r="B36" s="81" t="s">
        <v>239</v>
      </c>
      <c r="C36" s="50">
        <v>749</v>
      </c>
      <c r="D36" s="74">
        <v>159.4</v>
      </c>
      <c r="E36" s="50">
        <v>17.3</v>
      </c>
      <c r="F36" s="50">
        <v>124.8</v>
      </c>
      <c r="G36" s="50">
        <v>194.1</v>
      </c>
      <c r="H36" s="74">
        <v>141.69999999999999</v>
      </c>
      <c r="I36" s="50">
        <v>9.9</v>
      </c>
      <c r="J36" s="50">
        <v>122.2</v>
      </c>
      <c r="K36" s="50">
        <v>161.19999999999999</v>
      </c>
      <c r="L36" s="74">
        <v>158.19999999999999</v>
      </c>
      <c r="M36" s="50">
        <v>11.4</v>
      </c>
      <c r="N36" s="50">
        <v>135.6</v>
      </c>
      <c r="O36" s="50">
        <v>180.8</v>
      </c>
      <c r="P36" s="102">
        <v>97</v>
      </c>
      <c r="Q36" s="26">
        <v>5.7</v>
      </c>
      <c r="R36" s="26">
        <v>85.8</v>
      </c>
      <c r="S36" s="26">
        <v>108.3</v>
      </c>
      <c r="T36" s="102">
        <v>115.6</v>
      </c>
      <c r="U36" s="26">
        <v>9.6999999999999993</v>
      </c>
      <c r="V36" s="26">
        <v>96.4</v>
      </c>
      <c r="W36" s="26">
        <v>134.69999999999999</v>
      </c>
    </row>
    <row r="37" spans="1:23" ht="15" thickBot="1" x14ac:dyDescent="0.4">
      <c r="A37" s="49">
        <v>33</v>
      </c>
      <c r="B37" s="81" t="s">
        <v>240</v>
      </c>
      <c r="C37" s="50">
        <v>91</v>
      </c>
      <c r="D37" s="74">
        <v>50</v>
      </c>
      <c r="E37" s="50">
        <v>19.5</v>
      </c>
      <c r="F37" s="50">
        <v>3.9</v>
      </c>
      <c r="G37" s="50">
        <v>96.1</v>
      </c>
      <c r="H37" s="74">
        <v>248.5</v>
      </c>
      <c r="I37" s="50">
        <v>56.4</v>
      </c>
      <c r="J37" s="50">
        <v>122.9</v>
      </c>
      <c r="K37" s="50">
        <v>374</v>
      </c>
      <c r="L37" s="74">
        <v>64.599999999999994</v>
      </c>
      <c r="M37" s="50">
        <v>12.1</v>
      </c>
      <c r="N37" s="50">
        <v>38.700000000000003</v>
      </c>
      <c r="O37" s="50">
        <v>90.5</v>
      </c>
      <c r="P37" s="102">
        <v>74.7</v>
      </c>
      <c r="Q37" s="26">
        <v>15</v>
      </c>
      <c r="R37" s="26">
        <v>44.3</v>
      </c>
      <c r="S37" s="26">
        <v>105</v>
      </c>
      <c r="T37" s="102">
        <v>106</v>
      </c>
      <c r="U37" s="26">
        <v>14.8</v>
      </c>
      <c r="V37" s="26">
        <v>76.2</v>
      </c>
      <c r="W37" s="26">
        <v>135.80000000000001</v>
      </c>
    </row>
    <row r="38" spans="1:23" ht="15" thickBot="1" x14ac:dyDescent="0.4">
      <c r="A38" s="49">
        <v>34</v>
      </c>
      <c r="B38" s="81" t="s">
        <v>241</v>
      </c>
      <c r="C38" s="50">
        <v>19</v>
      </c>
      <c r="D38" s="74">
        <v>180.5</v>
      </c>
      <c r="E38" s="50">
        <v>164</v>
      </c>
      <c r="F38" s="50" t="s">
        <v>623</v>
      </c>
      <c r="G38" s="50">
        <v>2265</v>
      </c>
      <c r="H38" s="74">
        <v>70.7</v>
      </c>
      <c r="I38" s="50">
        <v>56.3</v>
      </c>
      <c r="J38" s="50" t="s">
        <v>624</v>
      </c>
      <c r="K38" s="50">
        <v>785.5</v>
      </c>
      <c r="L38" s="74">
        <v>95.7</v>
      </c>
      <c r="M38" s="50">
        <v>51.8</v>
      </c>
      <c r="N38" s="50" t="s">
        <v>625</v>
      </c>
      <c r="O38" s="50">
        <v>318.7</v>
      </c>
      <c r="P38" s="102">
        <v>48.8</v>
      </c>
      <c r="Q38" s="26">
        <v>5</v>
      </c>
      <c r="R38" s="26">
        <v>0</v>
      </c>
      <c r="S38" s="26">
        <v>0</v>
      </c>
      <c r="T38" s="102">
        <v>107.9</v>
      </c>
      <c r="U38" s="26">
        <v>35</v>
      </c>
      <c r="V38" s="26" t="s">
        <v>717</v>
      </c>
      <c r="W38" s="26">
        <v>219.2</v>
      </c>
    </row>
    <row r="39" spans="1:23" ht="15" thickBot="1" x14ac:dyDescent="0.4">
      <c r="A39" s="49">
        <v>35</v>
      </c>
      <c r="B39" s="81" t="s">
        <v>242</v>
      </c>
      <c r="C39" s="50">
        <v>1757</v>
      </c>
      <c r="D39" s="74">
        <v>142.80000000000001</v>
      </c>
      <c r="E39" s="50">
        <v>12.1</v>
      </c>
      <c r="F39" s="50">
        <v>118.8</v>
      </c>
      <c r="G39" s="50">
        <v>166.8</v>
      </c>
      <c r="H39" s="74">
        <v>155.80000000000001</v>
      </c>
      <c r="I39" s="50">
        <v>9.1999999999999993</v>
      </c>
      <c r="J39" s="50">
        <v>137.69999999999999</v>
      </c>
      <c r="K39" s="50">
        <v>173.9</v>
      </c>
      <c r="L39" s="74">
        <v>147</v>
      </c>
      <c r="M39" s="50">
        <v>8.1</v>
      </c>
      <c r="N39" s="50">
        <v>131</v>
      </c>
      <c r="O39" s="50">
        <v>163</v>
      </c>
      <c r="P39" s="102">
        <v>93.3</v>
      </c>
      <c r="Q39" s="26">
        <v>4.0999999999999996</v>
      </c>
      <c r="R39" s="26">
        <v>85.3</v>
      </c>
      <c r="S39" s="26">
        <v>101.3</v>
      </c>
      <c r="T39" s="102">
        <v>96.6</v>
      </c>
      <c r="U39" s="26">
        <v>3.7</v>
      </c>
      <c r="V39" s="26">
        <v>89.3</v>
      </c>
      <c r="W39" s="26">
        <v>103.9</v>
      </c>
    </row>
    <row r="40" spans="1:23" ht="15" thickBot="1" x14ac:dyDescent="0.4">
      <c r="A40" s="49">
        <v>36</v>
      </c>
      <c r="B40" s="81" t="s">
        <v>243</v>
      </c>
      <c r="C40" s="50">
        <v>207</v>
      </c>
      <c r="D40" s="74">
        <v>91</v>
      </c>
      <c r="E40" s="50">
        <v>31.3</v>
      </c>
      <c r="F40" s="50">
        <v>23.5</v>
      </c>
      <c r="G40" s="50">
        <v>158.5</v>
      </c>
      <c r="H40" s="74">
        <v>89.3</v>
      </c>
      <c r="I40" s="50">
        <v>26.1</v>
      </c>
      <c r="J40" s="50">
        <v>34.799999999999997</v>
      </c>
      <c r="K40" s="50">
        <v>143.80000000000001</v>
      </c>
      <c r="L40" s="74">
        <v>47.7</v>
      </c>
      <c r="M40" s="50">
        <v>10.8</v>
      </c>
      <c r="N40" s="50">
        <v>25.5</v>
      </c>
      <c r="O40" s="50">
        <v>69.8</v>
      </c>
      <c r="P40" s="102">
        <v>85</v>
      </c>
      <c r="Q40" s="26">
        <v>11.2</v>
      </c>
      <c r="R40" s="26">
        <v>62.7</v>
      </c>
      <c r="S40" s="26">
        <v>107.2</v>
      </c>
      <c r="T40" s="102">
        <v>47.2</v>
      </c>
      <c r="U40" s="26">
        <v>9.1999999999999993</v>
      </c>
      <c r="V40" s="26">
        <v>28.9</v>
      </c>
      <c r="W40" s="26">
        <v>65.5</v>
      </c>
    </row>
    <row r="41" spans="1:23" ht="23.5" thickBot="1" x14ac:dyDescent="0.4">
      <c r="A41" s="49">
        <v>37</v>
      </c>
      <c r="B41" s="81" t="s">
        <v>244</v>
      </c>
      <c r="C41" s="50">
        <v>3</v>
      </c>
      <c r="D41" s="74">
        <v>0</v>
      </c>
      <c r="E41" s="50">
        <v>0</v>
      </c>
      <c r="F41" s="50">
        <v>0</v>
      </c>
      <c r="G41" s="50">
        <v>0</v>
      </c>
      <c r="H41" s="74">
        <v>364</v>
      </c>
      <c r="I41" s="50">
        <v>0</v>
      </c>
      <c r="J41" s="50">
        <v>0</v>
      </c>
      <c r="K41" s="50">
        <v>0</v>
      </c>
      <c r="L41" s="74">
        <v>0</v>
      </c>
      <c r="M41" s="50">
        <v>0</v>
      </c>
      <c r="N41" s="50">
        <v>0</v>
      </c>
      <c r="O41" s="50">
        <v>0</v>
      </c>
      <c r="P41" s="102">
        <v>0</v>
      </c>
      <c r="Q41" s="26">
        <v>0</v>
      </c>
      <c r="R41" s="26">
        <v>0</v>
      </c>
      <c r="S41" s="26">
        <v>0</v>
      </c>
      <c r="T41" s="102">
        <v>161</v>
      </c>
      <c r="U41" s="26">
        <v>37.9</v>
      </c>
      <c r="V41" s="26">
        <v>68.3</v>
      </c>
      <c r="W41" s="26">
        <v>253.6</v>
      </c>
    </row>
    <row r="42" spans="1:23" ht="15" thickBot="1" x14ac:dyDescent="0.4">
      <c r="A42" s="49">
        <v>38</v>
      </c>
      <c r="B42" s="81" t="s">
        <v>196</v>
      </c>
      <c r="C42" s="50">
        <v>605</v>
      </c>
      <c r="D42" s="74">
        <v>180.9</v>
      </c>
      <c r="E42" s="50">
        <v>21.2</v>
      </c>
      <c r="F42" s="50">
        <v>138.30000000000001</v>
      </c>
      <c r="G42" s="50">
        <v>223.4</v>
      </c>
      <c r="H42" s="74">
        <v>218.7</v>
      </c>
      <c r="I42" s="50">
        <v>14.6</v>
      </c>
      <c r="J42" s="50">
        <v>189.8</v>
      </c>
      <c r="K42" s="50">
        <v>247.7</v>
      </c>
      <c r="L42" s="74">
        <v>146.6</v>
      </c>
      <c r="M42" s="50">
        <v>17.2</v>
      </c>
      <c r="N42" s="50">
        <v>112.1</v>
      </c>
      <c r="O42" s="50">
        <v>181.1</v>
      </c>
      <c r="P42" s="102">
        <v>134.69999999999999</v>
      </c>
      <c r="Q42" s="26">
        <v>10.5</v>
      </c>
      <c r="R42" s="26">
        <v>114</v>
      </c>
      <c r="S42" s="26">
        <v>155.4</v>
      </c>
      <c r="T42" s="102">
        <v>170</v>
      </c>
      <c r="U42" s="26">
        <v>12.1</v>
      </c>
      <c r="V42" s="26">
        <v>146.1</v>
      </c>
      <c r="W42" s="26">
        <v>193.9</v>
      </c>
    </row>
    <row r="43" spans="1:23" ht="15" thickBot="1" x14ac:dyDescent="0.4">
      <c r="A43" s="49">
        <v>39</v>
      </c>
      <c r="B43" s="81" t="s">
        <v>245</v>
      </c>
      <c r="C43" s="50">
        <v>186</v>
      </c>
      <c r="D43" s="74">
        <v>105.3</v>
      </c>
      <c r="E43" s="50">
        <v>36.9</v>
      </c>
      <c r="F43" s="50">
        <v>21.9</v>
      </c>
      <c r="G43" s="50">
        <v>188.7</v>
      </c>
      <c r="H43" s="74">
        <v>139.4</v>
      </c>
      <c r="I43" s="50">
        <v>25.1</v>
      </c>
      <c r="J43" s="50">
        <v>87.2</v>
      </c>
      <c r="K43" s="50">
        <v>191.5</v>
      </c>
      <c r="L43" s="74">
        <v>105</v>
      </c>
      <c r="M43" s="50">
        <v>21.5</v>
      </c>
      <c r="N43" s="50">
        <v>60.9</v>
      </c>
      <c r="O43" s="50">
        <v>149.19999999999999</v>
      </c>
      <c r="P43" s="102">
        <v>110.5</v>
      </c>
      <c r="Q43" s="26">
        <v>22.3</v>
      </c>
      <c r="R43" s="26">
        <v>64.2</v>
      </c>
      <c r="S43" s="26">
        <v>156.80000000000001</v>
      </c>
      <c r="T43" s="102">
        <v>80.599999999999994</v>
      </c>
      <c r="U43" s="26">
        <v>10.3</v>
      </c>
      <c r="V43" s="26">
        <v>60.2</v>
      </c>
      <c r="W43" s="26">
        <v>101</v>
      </c>
    </row>
    <row r="44" spans="1:23" ht="15" thickBot="1" x14ac:dyDescent="0.4">
      <c r="A44" s="49">
        <v>40</v>
      </c>
      <c r="B44" s="81" t="s">
        <v>246</v>
      </c>
      <c r="C44" s="50">
        <v>18</v>
      </c>
      <c r="D44" s="74">
        <v>39.299999999999997</v>
      </c>
      <c r="E44" s="50">
        <v>23.8</v>
      </c>
      <c r="F44" s="50">
        <v>0</v>
      </c>
      <c r="G44" s="50">
        <v>0</v>
      </c>
      <c r="H44" s="74">
        <v>86.9</v>
      </c>
      <c r="I44" s="50">
        <v>24.2</v>
      </c>
      <c r="J44" s="50" t="s">
        <v>626</v>
      </c>
      <c r="K44" s="50">
        <v>394.1</v>
      </c>
      <c r="L44" s="74">
        <v>0</v>
      </c>
      <c r="M44" s="50">
        <v>0</v>
      </c>
      <c r="N44" s="50">
        <v>0</v>
      </c>
      <c r="O44" s="50">
        <v>0</v>
      </c>
      <c r="P44" s="102">
        <v>58</v>
      </c>
      <c r="Q44" s="26">
        <v>12.8</v>
      </c>
      <c r="R44" s="26">
        <v>17.2</v>
      </c>
      <c r="S44" s="26">
        <v>98.8</v>
      </c>
      <c r="T44" s="102">
        <v>57.2</v>
      </c>
      <c r="U44" s="26">
        <v>4.3</v>
      </c>
      <c r="V44" s="26">
        <v>47.9</v>
      </c>
      <c r="W44" s="26">
        <v>66.599999999999994</v>
      </c>
    </row>
    <row r="45" spans="1:23" ht="15" thickBot="1" x14ac:dyDescent="0.4">
      <c r="A45" s="49">
        <v>41</v>
      </c>
      <c r="B45" s="81" t="s">
        <v>247</v>
      </c>
      <c r="C45" s="50">
        <v>274</v>
      </c>
      <c r="D45" s="74">
        <v>89.9</v>
      </c>
      <c r="E45" s="50">
        <v>14.7</v>
      </c>
      <c r="F45" s="50">
        <v>59</v>
      </c>
      <c r="G45" s="50">
        <v>120.8</v>
      </c>
      <c r="H45" s="74">
        <v>129.80000000000001</v>
      </c>
      <c r="I45" s="50">
        <v>20.100000000000001</v>
      </c>
      <c r="J45" s="50">
        <v>88.6</v>
      </c>
      <c r="K45" s="50">
        <v>171</v>
      </c>
      <c r="L45" s="74">
        <v>74.8</v>
      </c>
      <c r="M45" s="50">
        <v>6.2</v>
      </c>
      <c r="N45" s="50">
        <v>62.1</v>
      </c>
      <c r="O45" s="50">
        <v>87.4</v>
      </c>
      <c r="P45" s="102">
        <v>72</v>
      </c>
      <c r="Q45" s="26">
        <v>8.5</v>
      </c>
      <c r="R45" s="26">
        <v>55</v>
      </c>
      <c r="S45" s="26">
        <v>88.9</v>
      </c>
      <c r="T45" s="102">
        <v>79.599999999999994</v>
      </c>
      <c r="U45" s="26">
        <v>5.2</v>
      </c>
      <c r="V45" s="26">
        <v>69.2</v>
      </c>
      <c r="W45" s="26">
        <v>90</v>
      </c>
    </row>
    <row r="46" spans="1:23" ht="15" thickBot="1" x14ac:dyDescent="0.4">
      <c r="A46" s="49">
        <v>42</v>
      </c>
      <c r="B46" s="81" t="s">
        <v>248</v>
      </c>
      <c r="C46" s="50">
        <v>8</v>
      </c>
      <c r="D46" s="74">
        <v>75.099999999999994</v>
      </c>
      <c r="E46" s="50">
        <v>0</v>
      </c>
      <c r="F46" s="50">
        <v>0</v>
      </c>
      <c r="G46" s="50">
        <v>0</v>
      </c>
      <c r="H46" s="74">
        <v>52</v>
      </c>
      <c r="I46" s="50">
        <v>0</v>
      </c>
      <c r="J46" s="50">
        <v>0</v>
      </c>
      <c r="K46" s="50">
        <v>0</v>
      </c>
      <c r="L46" s="74">
        <v>0</v>
      </c>
      <c r="M46" s="50">
        <v>0</v>
      </c>
      <c r="N46" s="50">
        <v>0</v>
      </c>
      <c r="O46" s="50">
        <v>0</v>
      </c>
      <c r="P46" s="102">
        <v>104</v>
      </c>
      <c r="Q46" s="26">
        <v>0</v>
      </c>
      <c r="R46" s="26">
        <v>104</v>
      </c>
      <c r="S46" s="26">
        <v>104</v>
      </c>
      <c r="T46" s="102">
        <v>184.5</v>
      </c>
      <c r="U46" s="26">
        <v>71.900000000000006</v>
      </c>
      <c r="V46" s="26" t="s">
        <v>718</v>
      </c>
      <c r="W46" s="26">
        <v>494.1</v>
      </c>
    </row>
    <row r="47" spans="1:23" ht="15" thickBot="1" x14ac:dyDescent="0.4">
      <c r="A47" s="49">
        <v>43</v>
      </c>
      <c r="B47" s="81" t="s">
        <v>249</v>
      </c>
      <c r="C47" s="50">
        <v>28</v>
      </c>
      <c r="D47" s="74">
        <v>53.1</v>
      </c>
      <c r="E47" s="50">
        <v>0</v>
      </c>
      <c r="F47" s="50">
        <v>0</v>
      </c>
      <c r="G47" s="50">
        <v>0</v>
      </c>
      <c r="H47" s="74">
        <v>110.3</v>
      </c>
      <c r="I47" s="50">
        <v>28.8</v>
      </c>
      <c r="J47" s="50">
        <v>18.7</v>
      </c>
      <c r="K47" s="50">
        <v>202</v>
      </c>
      <c r="L47" s="74">
        <v>52</v>
      </c>
      <c r="M47" s="50">
        <v>0</v>
      </c>
      <c r="N47" s="50">
        <v>52</v>
      </c>
      <c r="O47" s="50">
        <v>52</v>
      </c>
      <c r="P47" s="102">
        <v>67.400000000000006</v>
      </c>
      <c r="Q47" s="26">
        <v>17.5</v>
      </c>
      <c r="R47" s="26">
        <v>29.8</v>
      </c>
      <c r="S47" s="26">
        <v>105.1</v>
      </c>
      <c r="T47" s="102">
        <v>86.2</v>
      </c>
      <c r="U47" s="26">
        <v>16.399999999999999</v>
      </c>
      <c r="V47" s="26">
        <v>44</v>
      </c>
      <c r="W47" s="26">
        <v>128.4</v>
      </c>
    </row>
    <row r="48" spans="1:23" ht="15" thickBot="1" x14ac:dyDescent="0.4">
      <c r="A48" s="49">
        <v>44</v>
      </c>
      <c r="B48" s="81" t="s">
        <v>250</v>
      </c>
      <c r="C48" s="50">
        <v>27</v>
      </c>
      <c r="D48" s="74">
        <v>87.2</v>
      </c>
      <c r="E48" s="50">
        <v>89.8</v>
      </c>
      <c r="F48" s="50">
        <v>0</v>
      </c>
      <c r="G48" s="50">
        <v>0</v>
      </c>
      <c r="H48" s="74">
        <v>57</v>
      </c>
      <c r="I48" s="50">
        <v>15.3</v>
      </c>
      <c r="J48" s="50">
        <v>23.7</v>
      </c>
      <c r="K48" s="50">
        <v>90.4</v>
      </c>
      <c r="L48" s="74">
        <v>208</v>
      </c>
      <c r="M48" s="50">
        <v>0</v>
      </c>
      <c r="N48" s="50">
        <v>0</v>
      </c>
      <c r="O48" s="50">
        <v>0</v>
      </c>
      <c r="P48" s="102">
        <v>51</v>
      </c>
      <c r="Q48" s="26">
        <v>0</v>
      </c>
      <c r="R48" s="26">
        <v>0</v>
      </c>
      <c r="S48" s="26">
        <v>0</v>
      </c>
      <c r="T48" s="102">
        <v>46.1</v>
      </c>
      <c r="U48" s="26">
        <v>16</v>
      </c>
      <c r="V48" s="26">
        <v>11.1</v>
      </c>
      <c r="W48" s="26">
        <v>81</v>
      </c>
    </row>
    <row r="49" spans="1:23" ht="15" thickBot="1" x14ac:dyDescent="0.4">
      <c r="A49" s="49">
        <v>45</v>
      </c>
      <c r="B49" s="81" t="s">
        <v>251</v>
      </c>
      <c r="C49" s="50">
        <v>177</v>
      </c>
      <c r="D49" s="74">
        <v>83.4</v>
      </c>
      <c r="E49" s="50">
        <v>16.8</v>
      </c>
      <c r="F49" s="50">
        <v>46</v>
      </c>
      <c r="G49" s="50">
        <v>120.9</v>
      </c>
      <c r="H49" s="74">
        <v>79.3</v>
      </c>
      <c r="I49" s="50">
        <v>9.4</v>
      </c>
      <c r="J49" s="50">
        <v>59.8</v>
      </c>
      <c r="K49" s="50">
        <v>98.8</v>
      </c>
      <c r="L49" s="74">
        <v>54.4</v>
      </c>
      <c r="M49" s="50">
        <v>9.4</v>
      </c>
      <c r="N49" s="50">
        <v>34.299999999999997</v>
      </c>
      <c r="O49" s="50">
        <v>74.599999999999994</v>
      </c>
      <c r="P49" s="102">
        <v>84.7</v>
      </c>
      <c r="Q49" s="26">
        <v>8.1999999999999993</v>
      </c>
      <c r="R49" s="26">
        <v>68.400000000000006</v>
      </c>
      <c r="S49" s="26">
        <v>101</v>
      </c>
      <c r="T49" s="102">
        <v>69.7</v>
      </c>
      <c r="U49" s="26">
        <v>6.1</v>
      </c>
      <c r="V49" s="26">
        <v>57.5</v>
      </c>
      <c r="W49" s="26">
        <v>82</v>
      </c>
    </row>
    <row r="50" spans="1:23" ht="15" thickBot="1" x14ac:dyDescent="0.4">
      <c r="A50" s="49">
        <v>46</v>
      </c>
      <c r="B50" s="81" t="s">
        <v>252</v>
      </c>
      <c r="C50" s="50">
        <v>254</v>
      </c>
      <c r="D50" s="74">
        <v>85.5</v>
      </c>
      <c r="E50" s="50">
        <v>19.5</v>
      </c>
      <c r="F50" s="50">
        <v>42.9</v>
      </c>
      <c r="G50" s="50">
        <v>128.1</v>
      </c>
      <c r="H50" s="74">
        <v>104.6</v>
      </c>
      <c r="I50" s="50">
        <v>16.7</v>
      </c>
      <c r="J50" s="50">
        <v>70.5</v>
      </c>
      <c r="K50" s="50">
        <v>138.69999999999999</v>
      </c>
      <c r="L50" s="74">
        <v>69.400000000000006</v>
      </c>
      <c r="M50" s="50">
        <v>5.8</v>
      </c>
      <c r="N50" s="50">
        <v>57.4</v>
      </c>
      <c r="O50" s="50">
        <v>81.3</v>
      </c>
      <c r="P50" s="102">
        <v>95.8</v>
      </c>
      <c r="Q50" s="26">
        <v>8.1</v>
      </c>
      <c r="R50" s="26">
        <v>79.599999999999994</v>
      </c>
      <c r="S50" s="26">
        <v>111.9</v>
      </c>
      <c r="T50" s="102">
        <v>81.8</v>
      </c>
      <c r="U50" s="26">
        <v>7.5</v>
      </c>
      <c r="V50" s="26">
        <v>66.900000000000006</v>
      </c>
      <c r="W50" s="26">
        <v>96.7</v>
      </c>
    </row>
    <row r="51" spans="1:23" ht="15" thickBot="1" x14ac:dyDescent="0.4">
      <c r="A51" s="49">
        <v>47</v>
      </c>
      <c r="B51" s="81" t="s">
        <v>253</v>
      </c>
      <c r="C51" s="50">
        <v>0</v>
      </c>
      <c r="D51" s="74">
        <v>0</v>
      </c>
      <c r="E51" s="50">
        <v>0</v>
      </c>
      <c r="F51" s="50">
        <v>0</v>
      </c>
      <c r="G51" s="50">
        <v>0</v>
      </c>
      <c r="H51" s="74">
        <v>0</v>
      </c>
      <c r="I51" s="50">
        <v>0</v>
      </c>
      <c r="J51" s="50">
        <v>0</v>
      </c>
      <c r="K51" s="50">
        <v>0</v>
      </c>
      <c r="L51" s="74">
        <v>0</v>
      </c>
      <c r="M51" s="50">
        <v>0</v>
      </c>
      <c r="N51" s="50">
        <v>0</v>
      </c>
      <c r="O51" s="50">
        <v>0</v>
      </c>
      <c r="P51" s="102">
        <v>0</v>
      </c>
      <c r="Q51" s="26">
        <v>0</v>
      </c>
      <c r="R51" s="26">
        <v>0</v>
      </c>
      <c r="S51" s="26">
        <v>0</v>
      </c>
      <c r="T51" s="102">
        <v>0</v>
      </c>
      <c r="U51" s="26">
        <v>0</v>
      </c>
      <c r="V51" s="26">
        <v>0</v>
      </c>
      <c r="W51" s="26">
        <v>0</v>
      </c>
    </row>
    <row r="52" spans="1:23" ht="15" thickBot="1" x14ac:dyDescent="0.4">
      <c r="A52" s="49">
        <v>48</v>
      </c>
      <c r="B52" s="81" t="s">
        <v>254</v>
      </c>
      <c r="C52" s="50">
        <v>1</v>
      </c>
      <c r="D52" s="74">
        <v>0</v>
      </c>
      <c r="E52" s="50">
        <v>0</v>
      </c>
      <c r="F52" s="50">
        <v>0</v>
      </c>
      <c r="G52" s="50">
        <v>0</v>
      </c>
      <c r="H52" s="74">
        <v>0</v>
      </c>
      <c r="I52" s="50">
        <v>0</v>
      </c>
      <c r="J52" s="50">
        <v>0</v>
      </c>
      <c r="K52" s="50">
        <v>0</v>
      </c>
      <c r="L52" s="74">
        <v>52</v>
      </c>
      <c r="M52" s="50">
        <v>0</v>
      </c>
      <c r="N52" s="50">
        <v>52</v>
      </c>
      <c r="O52" s="50">
        <v>52</v>
      </c>
      <c r="P52" s="102">
        <v>0</v>
      </c>
      <c r="Q52" s="26">
        <v>0</v>
      </c>
      <c r="R52" s="26">
        <v>0</v>
      </c>
      <c r="S52" s="26">
        <v>0</v>
      </c>
      <c r="T52" s="102">
        <v>0</v>
      </c>
      <c r="U52" s="26">
        <v>0</v>
      </c>
      <c r="V52" s="26">
        <v>0</v>
      </c>
      <c r="W52" s="26">
        <v>0</v>
      </c>
    </row>
    <row r="53" spans="1:23" ht="15" thickBot="1" x14ac:dyDescent="0.4">
      <c r="A53" s="49">
        <v>49</v>
      </c>
      <c r="B53" s="81" t="s">
        <v>255</v>
      </c>
      <c r="C53" s="50">
        <v>101</v>
      </c>
      <c r="D53" s="74">
        <v>69.099999999999994</v>
      </c>
      <c r="E53" s="50">
        <v>25.9</v>
      </c>
      <c r="F53" s="50" t="s">
        <v>627</v>
      </c>
      <c r="G53" s="50">
        <v>151.5</v>
      </c>
      <c r="H53" s="74">
        <v>69.5</v>
      </c>
      <c r="I53" s="50">
        <v>19.2</v>
      </c>
      <c r="J53" s="50">
        <v>24.2</v>
      </c>
      <c r="K53" s="50">
        <v>114.8</v>
      </c>
      <c r="L53" s="74">
        <v>102.1</v>
      </c>
      <c r="M53" s="50">
        <v>40.700000000000003</v>
      </c>
      <c r="N53" s="50" t="s">
        <v>605</v>
      </c>
      <c r="O53" s="50">
        <v>206.8</v>
      </c>
      <c r="P53" s="102">
        <v>81.099999999999994</v>
      </c>
      <c r="Q53" s="26">
        <v>9.3000000000000007</v>
      </c>
      <c r="R53" s="26">
        <v>62.1</v>
      </c>
      <c r="S53" s="26">
        <v>100.2</v>
      </c>
      <c r="T53" s="102">
        <v>102.5</v>
      </c>
      <c r="U53" s="26">
        <v>14.6</v>
      </c>
      <c r="V53" s="26">
        <v>72.900000000000006</v>
      </c>
      <c r="W53" s="26">
        <v>132</v>
      </c>
    </row>
    <row r="54" spans="1:23" ht="15" thickBot="1" x14ac:dyDescent="0.4">
      <c r="A54" s="49">
        <v>50</v>
      </c>
      <c r="B54" s="81" t="s">
        <v>256</v>
      </c>
      <c r="C54" s="50">
        <v>0</v>
      </c>
      <c r="D54" s="74">
        <v>0</v>
      </c>
      <c r="E54" s="50">
        <v>0</v>
      </c>
      <c r="F54" s="50">
        <v>0</v>
      </c>
      <c r="G54" s="50">
        <v>0</v>
      </c>
      <c r="H54" s="74">
        <v>0</v>
      </c>
      <c r="I54" s="50">
        <v>0</v>
      </c>
      <c r="J54" s="50">
        <v>0</v>
      </c>
      <c r="K54" s="50">
        <v>0</v>
      </c>
      <c r="L54" s="74">
        <v>0</v>
      </c>
      <c r="M54" s="50">
        <v>0</v>
      </c>
      <c r="N54" s="50">
        <v>0</v>
      </c>
      <c r="O54" s="50">
        <v>0</v>
      </c>
      <c r="P54" s="102">
        <v>0</v>
      </c>
      <c r="Q54" s="26">
        <v>0</v>
      </c>
      <c r="R54" s="26">
        <v>0</v>
      </c>
      <c r="S54" s="26">
        <v>0</v>
      </c>
      <c r="T54" s="102">
        <v>0</v>
      </c>
      <c r="U54" s="26">
        <v>0</v>
      </c>
      <c r="V54" s="26">
        <v>0</v>
      </c>
      <c r="W54" s="26">
        <v>0</v>
      </c>
    </row>
    <row r="55" spans="1:23" ht="15" thickBot="1" x14ac:dyDescent="0.4">
      <c r="A55" s="49">
        <v>51</v>
      </c>
      <c r="B55" s="81" t="s">
        <v>257</v>
      </c>
      <c r="C55" s="50">
        <v>118</v>
      </c>
      <c r="D55" s="74">
        <v>62.2</v>
      </c>
      <c r="E55" s="50">
        <v>11.9</v>
      </c>
      <c r="F55" s="50">
        <v>29.2</v>
      </c>
      <c r="G55" s="50">
        <v>95.2</v>
      </c>
      <c r="H55" s="74">
        <v>102.4</v>
      </c>
      <c r="I55" s="50">
        <v>22.5</v>
      </c>
      <c r="J55" s="50">
        <v>55.4</v>
      </c>
      <c r="K55" s="50">
        <v>149.4</v>
      </c>
      <c r="L55" s="74">
        <v>61.8</v>
      </c>
      <c r="M55" s="50">
        <v>9.5</v>
      </c>
      <c r="N55" s="50">
        <v>41.2</v>
      </c>
      <c r="O55" s="50">
        <v>82.4</v>
      </c>
      <c r="P55" s="102">
        <v>61.7</v>
      </c>
      <c r="Q55" s="26">
        <v>5.4</v>
      </c>
      <c r="R55" s="26">
        <v>50.5</v>
      </c>
      <c r="S55" s="26">
        <v>72.8</v>
      </c>
      <c r="T55" s="102">
        <v>61.5</v>
      </c>
      <c r="U55" s="26">
        <v>5.3</v>
      </c>
      <c r="V55" s="26">
        <v>50.8</v>
      </c>
      <c r="W55" s="26">
        <v>72.099999999999994</v>
      </c>
    </row>
    <row r="56" spans="1:23" ht="15" thickBot="1" x14ac:dyDescent="0.4">
      <c r="A56" s="49">
        <v>52</v>
      </c>
      <c r="B56" s="81" t="s">
        <v>408</v>
      </c>
      <c r="C56" s="50">
        <v>96</v>
      </c>
      <c r="D56" s="74">
        <v>77.5</v>
      </c>
      <c r="E56" s="50">
        <v>43</v>
      </c>
      <c r="F56" s="50" t="s">
        <v>628</v>
      </c>
      <c r="G56" s="50">
        <v>188.1</v>
      </c>
      <c r="H56" s="74">
        <v>79.5</v>
      </c>
      <c r="I56" s="50">
        <v>14.7</v>
      </c>
      <c r="J56" s="50">
        <v>44.8</v>
      </c>
      <c r="K56" s="50">
        <v>114.2</v>
      </c>
      <c r="L56" s="74">
        <v>100</v>
      </c>
      <c r="M56" s="50">
        <v>36.9</v>
      </c>
      <c r="N56" s="50">
        <v>14.9</v>
      </c>
      <c r="O56" s="50">
        <v>185.1</v>
      </c>
      <c r="P56" s="102">
        <v>48.9</v>
      </c>
      <c r="Q56" s="26">
        <v>2.4</v>
      </c>
      <c r="R56" s="26">
        <v>44.1</v>
      </c>
      <c r="S56" s="26">
        <v>53.7</v>
      </c>
      <c r="T56" s="102">
        <v>90</v>
      </c>
      <c r="U56" s="26">
        <v>14.8</v>
      </c>
      <c r="V56" s="26">
        <v>59.9</v>
      </c>
      <c r="W56" s="26">
        <v>120</v>
      </c>
    </row>
    <row r="57" spans="1:23" ht="15" thickBot="1" x14ac:dyDescent="0.4">
      <c r="A57" s="49">
        <v>53</v>
      </c>
      <c r="B57" s="81" t="s">
        <v>259</v>
      </c>
      <c r="C57" s="50">
        <v>26</v>
      </c>
      <c r="D57" s="74">
        <v>15.9</v>
      </c>
      <c r="E57" s="50">
        <v>12.8</v>
      </c>
      <c r="F57" s="50" t="s">
        <v>629</v>
      </c>
      <c r="G57" s="50">
        <v>51.4</v>
      </c>
      <c r="H57" s="74">
        <v>9.1999999999999993</v>
      </c>
      <c r="I57" s="50">
        <v>3.1</v>
      </c>
      <c r="J57" s="50">
        <v>1.3</v>
      </c>
      <c r="K57" s="50">
        <v>17.100000000000001</v>
      </c>
      <c r="L57" s="74">
        <v>6</v>
      </c>
      <c r="M57" s="50">
        <v>0</v>
      </c>
      <c r="N57" s="50">
        <v>0</v>
      </c>
      <c r="O57" s="50">
        <v>0</v>
      </c>
      <c r="P57" s="102">
        <v>10.199999999999999</v>
      </c>
      <c r="Q57" s="26">
        <v>1.3</v>
      </c>
      <c r="R57" s="26">
        <v>6.4</v>
      </c>
      <c r="S57" s="26">
        <v>13.9</v>
      </c>
      <c r="T57" s="102">
        <v>2.1</v>
      </c>
      <c r="U57" s="26">
        <v>0.8</v>
      </c>
      <c r="V57" s="26" t="s">
        <v>480</v>
      </c>
      <c r="W57" s="26">
        <v>4.4000000000000004</v>
      </c>
    </row>
    <row r="58" spans="1:23" ht="15" thickBot="1" x14ac:dyDescent="0.4">
      <c r="A58" s="49">
        <v>54</v>
      </c>
      <c r="B58" s="81" t="s">
        <v>260</v>
      </c>
      <c r="C58" s="50">
        <v>1</v>
      </c>
      <c r="D58" s="74">
        <v>48</v>
      </c>
      <c r="E58" s="50">
        <v>0</v>
      </c>
      <c r="F58" s="50">
        <v>0</v>
      </c>
      <c r="G58" s="50">
        <v>0</v>
      </c>
      <c r="H58" s="74">
        <v>0</v>
      </c>
      <c r="I58" s="50">
        <v>0</v>
      </c>
      <c r="J58" s="50">
        <v>0</v>
      </c>
      <c r="K58" s="50">
        <v>0</v>
      </c>
      <c r="L58" s="74">
        <v>0</v>
      </c>
      <c r="M58" s="50">
        <v>0</v>
      </c>
      <c r="N58" s="50">
        <v>0</v>
      </c>
      <c r="O58" s="50">
        <v>0</v>
      </c>
      <c r="P58" s="102">
        <v>0</v>
      </c>
      <c r="Q58" s="26">
        <v>0</v>
      </c>
      <c r="R58" s="26">
        <v>0</v>
      </c>
      <c r="S58" s="26">
        <v>0</v>
      </c>
      <c r="T58" s="102">
        <v>0</v>
      </c>
      <c r="U58" s="26">
        <v>0</v>
      </c>
      <c r="V58" s="26">
        <v>0</v>
      </c>
      <c r="W58" s="26">
        <v>0</v>
      </c>
    </row>
    <row r="59" spans="1:23" ht="15" thickBot="1" x14ac:dyDescent="0.4">
      <c r="A59" s="49">
        <v>55</v>
      </c>
      <c r="B59" s="81" t="s">
        <v>261</v>
      </c>
      <c r="C59" s="50">
        <v>2</v>
      </c>
      <c r="D59" s="74">
        <v>0</v>
      </c>
      <c r="E59" s="50">
        <v>0</v>
      </c>
      <c r="F59" s="50">
        <v>0</v>
      </c>
      <c r="G59" s="50">
        <v>0</v>
      </c>
      <c r="H59" s="74">
        <v>5</v>
      </c>
      <c r="I59" s="50">
        <v>0</v>
      </c>
      <c r="J59" s="50">
        <v>0</v>
      </c>
      <c r="K59" s="50">
        <v>0</v>
      </c>
      <c r="L59" s="74">
        <v>0</v>
      </c>
      <c r="M59" s="50">
        <v>0</v>
      </c>
      <c r="N59" s="50">
        <v>0</v>
      </c>
      <c r="O59" s="50">
        <v>0</v>
      </c>
      <c r="P59" s="102">
        <v>0</v>
      </c>
      <c r="Q59" s="26">
        <v>0</v>
      </c>
      <c r="R59" s="26">
        <v>0</v>
      </c>
      <c r="S59" s="26">
        <v>0</v>
      </c>
      <c r="T59" s="102">
        <v>52</v>
      </c>
      <c r="U59" s="26">
        <v>0</v>
      </c>
      <c r="V59" s="26">
        <v>52</v>
      </c>
      <c r="W59" s="26">
        <v>52</v>
      </c>
    </row>
    <row r="60" spans="1:23" ht="15" thickBot="1" x14ac:dyDescent="0.4">
      <c r="A60" s="49">
        <v>56</v>
      </c>
      <c r="B60" s="81" t="s">
        <v>262</v>
      </c>
      <c r="C60" s="50">
        <v>2</v>
      </c>
      <c r="D60" s="74">
        <v>0</v>
      </c>
      <c r="E60" s="50">
        <v>0</v>
      </c>
      <c r="F60" s="50">
        <v>0</v>
      </c>
      <c r="G60" s="50">
        <v>0</v>
      </c>
      <c r="H60" s="74">
        <v>2</v>
      </c>
      <c r="I60" s="50">
        <v>0</v>
      </c>
      <c r="J60" s="50">
        <v>0</v>
      </c>
      <c r="K60" s="50">
        <v>0</v>
      </c>
      <c r="L60" s="74">
        <v>1</v>
      </c>
      <c r="M60" s="50">
        <v>0</v>
      </c>
      <c r="N60" s="50">
        <v>0</v>
      </c>
      <c r="O60" s="50">
        <v>0</v>
      </c>
      <c r="P60" s="102">
        <v>0</v>
      </c>
      <c r="Q60" s="26">
        <v>0</v>
      </c>
      <c r="R60" s="26">
        <v>0</v>
      </c>
      <c r="S60" s="26">
        <v>0</v>
      </c>
      <c r="T60" s="102">
        <v>0</v>
      </c>
      <c r="U60" s="26">
        <v>0</v>
      </c>
      <c r="V60" s="26">
        <v>0</v>
      </c>
      <c r="W60" s="26">
        <v>0</v>
      </c>
    </row>
    <row r="61" spans="1:23" ht="23.5" thickBot="1" x14ac:dyDescent="0.4">
      <c r="A61" s="49">
        <v>57</v>
      </c>
      <c r="B61" s="81" t="s">
        <v>263</v>
      </c>
      <c r="C61" s="50">
        <v>27</v>
      </c>
      <c r="D61" s="74">
        <v>311</v>
      </c>
      <c r="E61" s="50">
        <v>202.7</v>
      </c>
      <c r="F61" s="50">
        <v>0</v>
      </c>
      <c r="G61" s="50">
        <v>0</v>
      </c>
      <c r="H61" s="74">
        <v>201.2</v>
      </c>
      <c r="I61" s="50">
        <v>30.4</v>
      </c>
      <c r="J61" s="50" t="s">
        <v>630</v>
      </c>
      <c r="K61" s="50">
        <v>587.5</v>
      </c>
      <c r="L61" s="74">
        <v>213</v>
      </c>
      <c r="M61" s="50">
        <v>53.5</v>
      </c>
      <c r="N61" s="50">
        <v>82</v>
      </c>
      <c r="O61" s="50">
        <v>344</v>
      </c>
      <c r="P61" s="102">
        <v>64.900000000000006</v>
      </c>
      <c r="Q61" s="26">
        <v>14</v>
      </c>
      <c r="R61" s="26">
        <v>35.700000000000003</v>
      </c>
      <c r="S61" s="26">
        <v>94</v>
      </c>
      <c r="T61" s="102">
        <v>99.8</v>
      </c>
      <c r="U61" s="26">
        <v>16</v>
      </c>
      <c r="V61" s="26">
        <v>66.3</v>
      </c>
      <c r="W61" s="26">
        <v>133.30000000000001</v>
      </c>
    </row>
    <row r="62" spans="1:23" ht="16" customHeight="1" thickBot="1" x14ac:dyDescent="0.4">
      <c r="A62" s="49">
        <v>58</v>
      </c>
      <c r="B62" s="81" t="s">
        <v>264</v>
      </c>
      <c r="C62" s="50">
        <v>32</v>
      </c>
      <c r="D62" s="74">
        <v>155.30000000000001</v>
      </c>
      <c r="E62" s="50">
        <v>76.8</v>
      </c>
      <c r="F62" s="50" t="s">
        <v>631</v>
      </c>
      <c r="G62" s="50">
        <v>486</v>
      </c>
      <c r="H62" s="74">
        <v>228.5</v>
      </c>
      <c r="I62" s="50">
        <v>41.6</v>
      </c>
      <c r="J62" s="50">
        <v>132.6</v>
      </c>
      <c r="K62" s="50">
        <v>324.3</v>
      </c>
      <c r="L62" s="74">
        <v>120.1</v>
      </c>
      <c r="M62" s="50">
        <v>33.1</v>
      </c>
      <c r="N62" s="50">
        <v>39.1</v>
      </c>
      <c r="O62" s="50">
        <v>201.2</v>
      </c>
      <c r="P62" s="102">
        <v>90.5</v>
      </c>
      <c r="Q62" s="26">
        <v>76.3</v>
      </c>
      <c r="R62" s="26" t="s">
        <v>719</v>
      </c>
      <c r="S62" s="26">
        <v>1060</v>
      </c>
      <c r="T62" s="102">
        <v>196.4</v>
      </c>
      <c r="U62" s="26">
        <v>46.9</v>
      </c>
      <c r="V62" s="26">
        <v>81.5</v>
      </c>
      <c r="W62" s="26">
        <v>311.3</v>
      </c>
    </row>
    <row r="63" spans="1:23" ht="15" thickBot="1" x14ac:dyDescent="0.4">
      <c r="A63" s="49">
        <v>59</v>
      </c>
      <c r="B63" s="81" t="s">
        <v>265</v>
      </c>
      <c r="C63" s="50">
        <v>380</v>
      </c>
      <c r="D63" s="74">
        <v>60</v>
      </c>
      <c r="E63" s="50">
        <v>14.2</v>
      </c>
      <c r="F63" s="50">
        <v>31.2</v>
      </c>
      <c r="G63" s="50">
        <v>88.8</v>
      </c>
      <c r="H63" s="74">
        <v>18.8</v>
      </c>
      <c r="I63" s="50">
        <v>2.6</v>
      </c>
      <c r="J63" s="50">
        <v>13.6</v>
      </c>
      <c r="K63" s="50">
        <v>24.1</v>
      </c>
      <c r="L63" s="74">
        <v>52.2</v>
      </c>
      <c r="M63" s="50">
        <v>12.5</v>
      </c>
      <c r="N63" s="50">
        <v>27.2</v>
      </c>
      <c r="O63" s="50">
        <v>77.099999999999994</v>
      </c>
      <c r="P63" s="102">
        <v>16</v>
      </c>
      <c r="Q63" s="26">
        <v>1.6</v>
      </c>
      <c r="R63" s="26">
        <v>12.8</v>
      </c>
      <c r="S63" s="26">
        <v>19.100000000000001</v>
      </c>
      <c r="T63" s="102">
        <v>23.1</v>
      </c>
      <c r="U63" s="26">
        <v>6.8</v>
      </c>
      <c r="V63" s="26">
        <v>9.6999999999999993</v>
      </c>
      <c r="W63" s="26">
        <v>36.6</v>
      </c>
    </row>
    <row r="64" spans="1:23" ht="15" thickBot="1" x14ac:dyDescent="0.4">
      <c r="A64" s="49">
        <v>60</v>
      </c>
      <c r="B64" s="81" t="s">
        <v>266</v>
      </c>
      <c r="C64" s="50">
        <v>10</v>
      </c>
      <c r="D64" s="74">
        <v>0</v>
      </c>
      <c r="E64" s="50">
        <v>0</v>
      </c>
      <c r="F64" s="50">
        <v>0</v>
      </c>
      <c r="G64" s="50">
        <v>0</v>
      </c>
      <c r="H64" s="74">
        <v>54.9</v>
      </c>
      <c r="I64" s="50">
        <v>283.10000000000002</v>
      </c>
      <c r="J64" s="50">
        <v>0</v>
      </c>
      <c r="K64" s="50">
        <v>0</v>
      </c>
      <c r="L64" s="74">
        <v>106</v>
      </c>
      <c r="M64" s="50">
        <v>0</v>
      </c>
      <c r="N64" s="50">
        <v>0</v>
      </c>
      <c r="O64" s="50">
        <v>0</v>
      </c>
      <c r="P64" s="102">
        <v>52</v>
      </c>
      <c r="Q64" s="26">
        <v>0</v>
      </c>
      <c r="R64" s="26">
        <v>0</v>
      </c>
      <c r="S64" s="26">
        <v>0</v>
      </c>
      <c r="T64" s="102">
        <v>95.3</v>
      </c>
      <c r="U64" s="26">
        <v>6.8</v>
      </c>
      <c r="V64" s="26">
        <v>77.900000000000006</v>
      </c>
      <c r="W64" s="26">
        <v>112.6</v>
      </c>
    </row>
    <row r="65" spans="1:23" ht="23.5" thickBot="1" x14ac:dyDescent="0.4">
      <c r="A65" s="49">
        <v>61</v>
      </c>
      <c r="B65" s="81" t="s">
        <v>267</v>
      </c>
      <c r="C65" s="50">
        <v>52</v>
      </c>
      <c r="D65" s="74">
        <v>113</v>
      </c>
      <c r="E65" s="50">
        <v>40.700000000000003</v>
      </c>
      <c r="F65" s="50" t="s">
        <v>632</v>
      </c>
      <c r="G65" s="50">
        <v>288.2</v>
      </c>
      <c r="H65" s="74">
        <v>50.5</v>
      </c>
      <c r="I65" s="50">
        <v>15.9</v>
      </c>
      <c r="J65" s="50">
        <v>13.7</v>
      </c>
      <c r="K65" s="50">
        <v>87.2</v>
      </c>
      <c r="L65" s="74">
        <v>76.3</v>
      </c>
      <c r="M65" s="50">
        <v>12.4</v>
      </c>
      <c r="N65" s="50">
        <v>47.1</v>
      </c>
      <c r="O65" s="50">
        <v>105.5</v>
      </c>
      <c r="P65" s="102">
        <v>113.6</v>
      </c>
      <c r="Q65" s="26">
        <v>20.3</v>
      </c>
      <c r="R65" s="26">
        <v>71.3</v>
      </c>
      <c r="S65" s="26">
        <v>155.9</v>
      </c>
      <c r="T65" s="102">
        <v>157.30000000000001</v>
      </c>
      <c r="U65" s="26">
        <v>30.1</v>
      </c>
      <c r="V65" s="26">
        <v>95.6</v>
      </c>
      <c r="W65" s="26">
        <v>219</v>
      </c>
    </row>
    <row r="66" spans="1:23" ht="23.5" thickBot="1" x14ac:dyDescent="0.4">
      <c r="A66" s="49">
        <v>62</v>
      </c>
      <c r="B66" s="81" t="s">
        <v>268</v>
      </c>
      <c r="C66" s="50">
        <v>17</v>
      </c>
      <c r="D66" s="74">
        <v>64.3</v>
      </c>
      <c r="E66" s="50">
        <v>121.3</v>
      </c>
      <c r="F66" s="50">
        <v>0</v>
      </c>
      <c r="G66" s="50">
        <v>0</v>
      </c>
      <c r="H66" s="74">
        <v>94.1</v>
      </c>
      <c r="I66" s="50">
        <v>30.1</v>
      </c>
      <c r="J66" s="50" t="s">
        <v>633</v>
      </c>
      <c r="K66" s="50">
        <v>223.5</v>
      </c>
      <c r="L66" s="74">
        <v>42.4</v>
      </c>
      <c r="M66" s="50">
        <v>34</v>
      </c>
      <c r="N66" s="50" t="s">
        <v>634</v>
      </c>
      <c r="O66" s="50">
        <v>474.5</v>
      </c>
      <c r="P66" s="102">
        <v>98.5</v>
      </c>
      <c r="Q66" s="26">
        <v>17.399999999999999</v>
      </c>
      <c r="R66" s="26">
        <v>43.3</v>
      </c>
      <c r="S66" s="26">
        <v>153.80000000000001</v>
      </c>
      <c r="T66" s="102">
        <v>48</v>
      </c>
      <c r="U66" s="26">
        <v>4.3</v>
      </c>
      <c r="V66" s="26">
        <v>36.9</v>
      </c>
      <c r="W66" s="26">
        <v>59.2</v>
      </c>
    </row>
    <row r="67" spans="1:23" ht="23.5" thickBot="1" x14ac:dyDescent="0.4">
      <c r="A67" s="49">
        <v>63</v>
      </c>
      <c r="B67" s="81" t="s">
        <v>269</v>
      </c>
      <c r="C67" s="50">
        <v>11</v>
      </c>
      <c r="D67" s="74">
        <v>57.9</v>
      </c>
      <c r="E67" s="50">
        <v>41.2</v>
      </c>
      <c r="F67" s="50">
        <v>0</v>
      </c>
      <c r="G67" s="50">
        <v>0</v>
      </c>
      <c r="H67" s="74">
        <v>54.6</v>
      </c>
      <c r="I67" s="50">
        <v>36.1</v>
      </c>
      <c r="J67" s="50" t="s">
        <v>635</v>
      </c>
      <c r="K67" s="50">
        <v>209.8</v>
      </c>
      <c r="L67" s="74">
        <v>92.5</v>
      </c>
      <c r="M67" s="50">
        <v>42.8</v>
      </c>
      <c r="N67" s="50">
        <v>0</v>
      </c>
      <c r="O67" s="50">
        <v>0</v>
      </c>
      <c r="P67" s="102">
        <v>0</v>
      </c>
      <c r="Q67" s="26">
        <v>0</v>
      </c>
      <c r="R67" s="26">
        <v>0</v>
      </c>
      <c r="S67" s="26">
        <v>0</v>
      </c>
      <c r="T67" s="102">
        <v>52</v>
      </c>
      <c r="U67" s="26">
        <v>0</v>
      </c>
      <c r="V67" s="26">
        <v>0</v>
      </c>
      <c r="W67" s="26">
        <v>0</v>
      </c>
    </row>
    <row r="68" spans="1:23" ht="23.5" thickBot="1" x14ac:dyDescent="0.4">
      <c r="A68" s="49">
        <v>64</v>
      </c>
      <c r="B68" s="81" t="s">
        <v>270</v>
      </c>
      <c r="C68" s="50">
        <v>25</v>
      </c>
      <c r="D68" s="74">
        <v>51.2</v>
      </c>
      <c r="E68" s="50">
        <v>39.9</v>
      </c>
      <c r="F68" s="50" t="s">
        <v>636</v>
      </c>
      <c r="G68" s="50">
        <v>558.6</v>
      </c>
      <c r="H68" s="74">
        <v>219.4</v>
      </c>
      <c r="I68" s="50">
        <v>25.6</v>
      </c>
      <c r="J68" s="50">
        <v>156.6</v>
      </c>
      <c r="K68" s="50">
        <v>282.10000000000002</v>
      </c>
      <c r="L68" s="74">
        <v>91.3</v>
      </c>
      <c r="M68" s="50">
        <v>31.1</v>
      </c>
      <c r="N68" s="50" t="s">
        <v>637</v>
      </c>
      <c r="O68" s="50">
        <v>190.2</v>
      </c>
      <c r="P68" s="102">
        <v>57.1</v>
      </c>
      <c r="Q68" s="26">
        <v>44.8</v>
      </c>
      <c r="R68" s="26" t="s">
        <v>720</v>
      </c>
      <c r="S68" s="26">
        <v>626.29999999999995</v>
      </c>
      <c r="T68" s="102">
        <v>59.8</v>
      </c>
      <c r="U68" s="26">
        <v>18.899999999999999</v>
      </c>
      <c r="V68" s="26" t="s">
        <v>480</v>
      </c>
      <c r="W68" s="26">
        <v>119.8</v>
      </c>
    </row>
    <row r="69" spans="1:23" ht="15" thickBot="1" x14ac:dyDescent="0.4">
      <c r="A69" s="49">
        <v>65</v>
      </c>
      <c r="B69" s="81" t="s">
        <v>409</v>
      </c>
      <c r="C69" s="50">
        <v>11</v>
      </c>
      <c r="D69" s="74">
        <v>0</v>
      </c>
      <c r="E69" s="50">
        <v>0</v>
      </c>
      <c r="F69" s="50">
        <v>0</v>
      </c>
      <c r="G69" s="50">
        <v>0</v>
      </c>
      <c r="H69" s="74">
        <v>180.7</v>
      </c>
      <c r="I69" s="50">
        <v>50.3</v>
      </c>
      <c r="J69" s="50">
        <v>41</v>
      </c>
      <c r="K69" s="50">
        <v>320.3</v>
      </c>
      <c r="L69" s="74">
        <v>43</v>
      </c>
      <c r="M69" s="50">
        <v>17.5</v>
      </c>
      <c r="N69" s="50" t="s">
        <v>599</v>
      </c>
      <c r="O69" s="50">
        <v>88</v>
      </c>
      <c r="P69" s="102">
        <v>104</v>
      </c>
      <c r="Q69" s="26">
        <v>0</v>
      </c>
      <c r="R69" s="26">
        <v>0</v>
      </c>
      <c r="S69" s="26">
        <v>0</v>
      </c>
      <c r="T69" s="102">
        <v>121.1</v>
      </c>
      <c r="U69" s="26">
        <v>42.9</v>
      </c>
      <c r="V69" s="26">
        <v>2</v>
      </c>
      <c r="W69" s="26">
        <v>240.2</v>
      </c>
    </row>
    <row r="70" spans="1:23" ht="15" thickBot="1" x14ac:dyDescent="0.4">
      <c r="A70" s="49">
        <v>66</v>
      </c>
      <c r="B70" s="81" t="s">
        <v>272</v>
      </c>
      <c r="C70" s="50">
        <v>3</v>
      </c>
      <c r="D70" s="74">
        <v>5</v>
      </c>
      <c r="E70" s="50">
        <v>0</v>
      </c>
      <c r="F70" s="50">
        <v>0</v>
      </c>
      <c r="G70" s="50">
        <v>0</v>
      </c>
      <c r="H70" s="74">
        <v>0</v>
      </c>
      <c r="I70" s="50">
        <v>0</v>
      </c>
      <c r="J70" s="50">
        <v>0</v>
      </c>
      <c r="K70" s="50">
        <v>0</v>
      </c>
      <c r="L70" s="74">
        <v>0</v>
      </c>
      <c r="M70" s="50">
        <v>0</v>
      </c>
      <c r="N70" s="50">
        <v>0</v>
      </c>
      <c r="O70" s="50">
        <v>0</v>
      </c>
      <c r="P70" s="102">
        <v>52</v>
      </c>
      <c r="Q70" s="26">
        <v>0</v>
      </c>
      <c r="R70" s="26">
        <v>0</v>
      </c>
      <c r="S70" s="26">
        <v>0</v>
      </c>
      <c r="T70" s="102">
        <v>52</v>
      </c>
      <c r="U70" s="26">
        <v>0</v>
      </c>
      <c r="V70" s="26">
        <v>0</v>
      </c>
      <c r="W70" s="26">
        <v>0</v>
      </c>
    </row>
    <row r="71" spans="1:23" ht="15" thickBot="1" x14ac:dyDescent="0.4">
      <c r="A71" s="49">
        <v>67</v>
      </c>
      <c r="B71" s="81" t="s">
        <v>273</v>
      </c>
      <c r="C71" s="50">
        <v>3</v>
      </c>
      <c r="D71" s="74">
        <v>0</v>
      </c>
      <c r="E71" s="50">
        <v>0</v>
      </c>
      <c r="F71" s="50">
        <v>0</v>
      </c>
      <c r="G71" s="50">
        <v>0</v>
      </c>
      <c r="H71" s="74">
        <v>0</v>
      </c>
      <c r="I71" s="50">
        <v>0</v>
      </c>
      <c r="J71" s="50">
        <v>0</v>
      </c>
      <c r="K71" s="50">
        <v>0</v>
      </c>
      <c r="L71" s="74">
        <v>4</v>
      </c>
      <c r="M71" s="50">
        <v>0</v>
      </c>
      <c r="N71" s="50">
        <v>0</v>
      </c>
      <c r="O71" s="50">
        <v>0</v>
      </c>
      <c r="P71" s="102">
        <v>104</v>
      </c>
      <c r="Q71" s="26">
        <v>0</v>
      </c>
      <c r="R71" s="26">
        <v>0</v>
      </c>
      <c r="S71" s="26">
        <v>0</v>
      </c>
      <c r="T71" s="102">
        <v>52</v>
      </c>
      <c r="U71" s="26">
        <v>0</v>
      </c>
      <c r="V71" s="26">
        <v>52</v>
      </c>
      <c r="W71" s="26">
        <v>52</v>
      </c>
    </row>
    <row r="72" spans="1:23" ht="23.5" thickBot="1" x14ac:dyDescent="0.4">
      <c r="A72" s="49">
        <v>68</v>
      </c>
      <c r="B72" s="81" t="s">
        <v>274</v>
      </c>
      <c r="C72" s="50">
        <v>8</v>
      </c>
      <c r="D72" s="74">
        <v>0</v>
      </c>
      <c r="E72" s="50">
        <v>0</v>
      </c>
      <c r="F72" s="50">
        <v>0</v>
      </c>
      <c r="G72" s="50">
        <v>0</v>
      </c>
      <c r="H72" s="74">
        <v>105.6</v>
      </c>
      <c r="I72" s="50">
        <v>78.3</v>
      </c>
      <c r="J72" s="50" t="s">
        <v>638</v>
      </c>
      <c r="K72" s="50">
        <v>1101</v>
      </c>
      <c r="L72" s="74">
        <v>0</v>
      </c>
      <c r="M72" s="50">
        <v>0</v>
      </c>
      <c r="N72" s="50">
        <v>0</v>
      </c>
      <c r="O72" s="50">
        <v>0</v>
      </c>
      <c r="P72" s="102">
        <v>204.4</v>
      </c>
      <c r="Q72" s="26">
        <v>0</v>
      </c>
      <c r="R72" s="26">
        <v>0</v>
      </c>
      <c r="S72" s="26">
        <v>0</v>
      </c>
      <c r="T72" s="102">
        <v>97.9</v>
      </c>
      <c r="U72" s="26">
        <v>8.9</v>
      </c>
      <c r="V72" s="26">
        <v>76.099999999999994</v>
      </c>
      <c r="W72" s="26">
        <v>119.7</v>
      </c>
    </row>
    <row r="73" spans="1:23" ht="23.5" thickBot="1" x14ac:dyDescent="0.4">
      <c r="A73" s="49">
        <v>69</v>
      </c>
      <c r="B73" s="81" t="s">
        <v>275</v>
      </c>
      <c r="C73" s="50">
        <v>12</v>
      </c>
      <c r="D73" s="74">
        <v>52</v>
      </c>
      <c r="E73" s="50">
        <v>0</v>
      </c>
      <c r="F73" s="50">
        <v>0</v>
      </c>
      <c r="G73" s="50">
        <v>0</v>
      </c>
      <c r="H73" s="74">
        <v>0</v>
      </c>
      <c r="I73" s="50">
        <v>0</v>
      </c>
      <c r="J73" s="50">
        <v>0</v>
      </c>
      <c r="K73" s="50">
        <v>0</v>
      </c>
      <c r="L73" s="74">
        <v>0</v>
      </c>
      <c r="M73" s="50">
        <v>0</v>
      </c>
      <c r="N73" s="50">
        <v>0</v>
      </c>
      <c r="O73" s="50" t="s">
        <v>497</v>
      </c>
      <c r="P73" s="102">
        <v>172.9</v>
      </c>
      <c r="Q73" s="26">
        <v>52.8</v>
      </c>
      <c r="R73" s="26">
        <v>4.7</v>
      </c>
      <c r="S73" s="26">
        <v>341.1</v>
      </c>
      <c r="T73" s="102">
        <v>174.1</v>
      </c>
      <c r="U73" s="26">
        <v>83.1</v>
      </c>
      <c r="V73" s="26" t="s">
        <v>721</v>
      </c>
      <c r="W73" s="26">
        <v>438.6</v>
      </c>
    </row>
    <row r="74" spans="1:23" ht="15" thickBot="1" x14ac:dyDescent="0.4">
      <c r="A74" s="49">
        <v>70</v>
      </c>
      <c r="B74" s="81" t="s">
        <v>276</v>
      </c>
      <c r="C74" s="50">
        <v>9</v>
      </c>
      <c r="D74" s="74">
        <v>318.60000000000002</v>
      </c>
      <c r="E74" s="50">
        <v>81.7</v>
      </c>
      <c r="F74" s="50" t="s">
        <v>628</v>
      </c>
      <c r="G74" s="50">
        <v>670.3</v>
      </c>
      <c r="H74" s="74">
        <v>0</v>
      </c>
      <c r="I74" s="50">
        <v>0</v>
      </c>
      <c r="J74" s="50">
        <v>0</v>
      </c>
      <c r="K74" s="50">
        <v>0</v>
      </c>
      <c r="L74" s="74">
        <v>24</v>
      </c>
      <c r="M74" s="50">
        <v>0</v>
      </c>
      <c r="N74" s="50">
        <v>0</v>
      </c>
      <c r="O74" s="50">
        <v>0</v>
      </c>
      <c r="P74" s="102">
        <v>103.4</v>
      </c>
      <c r="Q74" s="26">
        <v>0.7</v>
      </c>
      <c r="R74" s="26">
        <v>101.7</v>
      </c>
      <c r="S74" s="26">
        <v>105.1</v>
      </c>
      <c r="T74" s="102">
        <v>61.2</v>
      </c>
      <c r="U74" s="26">
        <v>17</v>
      </c>
      <c r="V74" s="26">
        <v>20.9</v>
      </c>
      <c r="W74" s="26">
        <v>101.5</v>
      </c>
    </row>
    <row r="75" spans="1:23" ht="15" thickBot="1" x14ac:dyDescent="0.4">
      <c r="A75" s="49">
        <v>71</v>
      </c>
      <c r="B75" s="81" t="s">
        <v>277</v>
      </c>
      <c r="C75" s="50">
        <v>8</v>
      </c>
      <c r="D75" s="74">
        <v>52</v>
      </c>
      <c r="E75" s="50">
        <v>0</v>
      </c>
      <c r="F75" s="50">
        <v>0</v>
      </c>
      <c r="G75" s="50">
        <v>0</v>
      </c>
      <c r="H75" s="74">
        <v>52</v>
      </c>
      <c r="I75" s="50">
        <v>0</v>
      </c>
      <c r="J75" s="50">
        <v>52</v>
      </c>
      <c r="K75" s="50">
        <v>52</v>
      </c>
      <c r="L75" s="74">
        <v>156</v>
      </c>
      <c r="M75" s="50">
        <v>0</v>
      </c>
      <c r="N75" s="50">
        <v>0</v>
      </c>
      <c r="O75" s="50">
        <v>0</v>
      </c>
      <c r="P75" s="102">
        <v>38.200000000000003</v>
      </c>
      <c r="Q75" s="26">
        <v>0</v>
      </c>
      <c r="R75" s="26">
        <v>0</v>
      </c>
      <c r="S75" s="26">
        <v>0</v>
      </c>
      <c r="T75" s="102">
        <v>15.3</v>
      </c>
      <c r="U75" s="26">
        <v>6.2</v>
      </c>
      <c r="V75" s="26" t="s">
        <v>653</v>
      </c>
      <c r="W75" s="26">
        <v>94.3</v>
      </c>
    </row>
    <row r="76" spans="1:23" ht="15" thickBot="1" x14ac:dyDescent="0.4">
      <c r="A76" s="49">
        <v>72</v>
      </c>
      <c r="B76" s="81" t="s">
        <v>278</v>
      </c>
      <c r="C76" s="50">
        <v>225</v>
      </c>
      <c r="D76" s="74">
        <v>76</v>
      </c>
      <c r="E76" s="50">
        <v>28.4</v>
      </c>
      <c r="F76" s="50">
        <v>11.7</v>
      </c>
      <c r="G76" s="50">
        <v>140.30000000000001</v>
      </c>
      <c r="H76" s="74">
        <v>114.7</v>
      </c>
      <c r="I76" s="50">
        <v>17.2</v>
      </c>
      <c r="J76" s="50">
        <v>79.599999999999994</v>
      </c>
      <c r="K76" s="50">
        <v>149.80000000000001</v>
      </c>
      <c r="L76" s="74">
        <v>77.599999999999994</v>
      </c>
      <c r="M76" s="50">
        <v>10.1</v>
      </c>
      <c r="N76" s="50">
        <v>56.7</v>
      </c>
      <c r="O76" s="50">
        <v>98.5</v>
      </c>
      <c r="P76" s="102">
        <v>68.3</v>
      </c>
      <c r="Q76" s="26">
        <v>8.6</v>
      </c>
      <c r="R76" s="26">
        <v>51.1</v>
      </c>
      <c r="S76" s="26">
        <v>85.4</v>
      </c>
      <c r="T76" s="102">
        <v>79.8</v>
      </c>
      <c r="U76" s="26">
        <v>5.3</v>
      </c>
      <c r="V76" s="26">
        <v>69.2</v>
      </c>
      <c r="W76" s="26">
        <v>90.5</v>
      </c>
    </row>
    <row r="77" spans="1:23" ht="15" thickBot="1" x14ac:dyDescent="0.4">
      <c r="A77" s="49">
        <v>73</v>
      </c>
      <c r="B77" s="81" t="s">
        <v>279</v>
      </c>
      <c r="C77" s="50">
        <v>53</v>
      </c>
      <c r="D77" s="74">
        <v>29.8</v>
      </c>
      <c r="E77" s="50">
        <v>16.399999999999999</v>
      </c>
      <c r="F77" s="50" t="s">
        <v>639</v>
      </c>
      <c r="G77" s="50">
        <v>100.6</v>
      </c>
      <c r="H77" s="74">
        <v>36.1</v>
      </c>
      <c r="I77" s="50">
        <v>8.3000000000000007</v>
      </c>
      <c r="J77" s="50">
        <v>17.2</v>
      </c>
      <c r="K77" s="50">
        <v>54.9</v>
      </c>
      <c r="L77" s="74">
        <v>35.6</v>
      </c>
      <c r="M77" s="50">
        <v>10.199999999999999</v>
      </c>
      <c r="N77" s="50">
        <v>12.2</v>
      </c>
      <c r="O77" s="50">
        <v>59</v>
      </c>
      <c r="P77" s="102">
        <v>22.6</v>
      </c>
      <c r="Q77" s="26">
        <v>6.4</v>
      </c>
      <c r="R77" s="26">
        <v>8.5</v>
      </c>
      <c r="S77" s="26">
        <v>36.700000000000003</v>
      </c>
      <c r="T77" s="102">
        <v>25.8</v>
      </c>
      <c r="U77" s="26">
        <v>5.3</v>
      </c>
      <c r="V77" s="26">
        <v>14.3</v>
      </c>
      <c r="W77" s="26">
        <v>37.299999999999997</v>
      </c>
    </row>
    <row r="78" spans="1:23" ht="15" thickBot="1" x14ac:dyDescent="0.4">
      <c r="A78" s="49">
        <v>74</v>
      </c>
      <c r="B78" s="81" t="s">
        <v>280</v>
      </c>
      <c r="C78" s="50">
        <v>1</v>
      </c>
      <c r="D78" s="74">
        <v>0</v>
      </c>
      <c r="E78" s="50">
        <v>0</v>
      </c>
      <c r="F78" s="50">
        <v>0</v>
      </c>
      <c r="G78" s="50">
        <v>0</v>
      </c>
      <c r="H78" s="74">
        <v>0</v>
      </c>
      <c r="I78" s="50">
        <v>0</v>
      </c>
      <c r="J78" s="50">
        <v>0</v>
      </c>
      <c r="K78" s="50">
        <v>0</v>
      </c>
      <c r="L78" s="74">
        <v>0</v>
      </c>
      <c r="M78" s="50">
        <v>0</v>
      </c>
      <c r="N78" s="50">
        <v>0</v>
      </c>
      <c r="O78" s="50">
        <v>0</v>
      </c>
      <c r="P78" s="102">
        <v>40</v>
      </c>
      <c r="Q78" s="26">
        <v>0</v>
      </c>
      <c r="R78" s="26">
        <v>0</v>
      </c>
      <c r="S78" s="26">
        <v>0</v>
      </c>
      <c r="T78" s="102">
        <v>0</v>
      </c>
      <c r="U78" s="26">
        <v>0</v>
      </c>
      <c r="V78" s="26">
        <v>0</v>
      </c>
      <c r="W78" s="26">
        <v>0</v>
      </c>
    </row>
    <row r="79" spans="1:23" ht="15" thickBot="1" x14ac:dyDescent="0.4">
      <c r="A79" s="49">
        <v>75</v>
      </c>
      <c r="B79" s="81" t="s">
        <v>281</v>
      </c>
      <c r="C79" s="50">
        <v>4</v>
      </c>
      <c r="D79" s="74">
        <v>0</v>
      </c>
      <c r="E79" s="50">
        <v>0</v>
      </c>
      <c r="F79" s="50">
        <v>0</v>
      </c>
      <c r="G79" s="50">
        <v>0</v>
      </c>
      <c r="H79" s="74">
        <v>135.30000000000001</v>
      </c>
      <c r="I79" s="50">
        <v>28.8</v>
      </c>
      <c r="J79" s="50" t="s">
        <v>640</v>
      </c>
      <c r="K79" s="50">
        <v>501.7</v>
      </c>
      <c r="L79" s="74">
        <v>0</v>
      </c>
      <c r="M79" s="50">
        <v>0</v>
      </c>
      <c r="N79" s="50">
        <v>0</v>
      </c>
      <c r="O79" s="50">
        <v>0</v>
      </c>
      <c r="P79" s="102">
        <v>156</v>
      </c>
      <c r="Q79" s="26">
        <v>0</v>
      </c>
      <c r="R79" s="26">
        <v>0</v>
      </c>
      <c r="S79" s="26">
        <v>0</v>
      </c>
      <c r="T79" s="102">
        <v>156</v>
      </c>
      <c r="U79" s="26">
        <v>0</v>
      </c>
      <c r="V79" s="26">
        <v>156</v>
      </c>
      <c r="W79" s="26">
        <v>156</v>
      </c>
    </row>
    <row r="80" spans="1:23" ht="15" thickBot="1" x14ac:dyDescent="0.4">
      <c r="A80" s="49">
        <v>76</v>
      </c>
      <c r="B80" s="81" t="s">
        <v>282</v>
      </c>
      <c r="C80" s="50">
        <v>52</v>
      </c>
      <c r="D80" s="74">
        <v>33.6</v>
      </c>
      <c r="E80" s="50">
        <v>29.3</v>
      </c>
      <c r="F80" s="50">
        <v>0</v>
      </c>
      <c r="G80" s="50">
        <v>0</v>
      </c>
      <c r="H80" s="74">
        <v>47.1</v>
      </c>
      <c r="I80" s="50">
        <v>7.6</v>
      </c>
      <c r="J80" s="50">
        <v>31.2</v>
      </c>
      <c r="K80" s="50">
        <v>63.1</v>
      </c>
      <c r="L80" s="74">
        <v>49.2</v>
      </c>
      <c r="M80" s="50">
        <v>31.2</v>
      </c>
      <c r="N80" s="50" t="s">
        <v>641</v>
      </c>
      <c r="O80" s="50">
        <v>121.2</v>
      </c>
      <c r="P80" s="102">
        <v>43.8</v>
      </c>
      <c r="Q80" s="26">
        <v>6.1</v>
      </c>
      <c r="R80" s="26">
        <v>31.3</v>
      </c>
      <c r="S80" s="26">
        <v>56.4</v>
      </c>
      <c r="T80" s="102">
        <v>90.2</v>
      </c>
      <c r="U80" s="26">
        <v>18.399999999999999</v>
      </c>
      <c r="V80" s="26">
        <v>52.4</v>
      </c>
      <c r="W80" s="26">
        <v>128</v>
      </c>
    </row>
    <row r="81" spans="1:23" ht="15" thickBot="1" x14ac:dyDescent="0.4">
      <c r="A81" s="49">
        <v>77</v>
      </c>
      <c r="B81" s="81" t="s">
        <v>283</v>
      </c>
      <c r="C81" s="50">
        <v>324</v>
      </c>
      <c r="D81" s="74">
        <v>74.7</v>
      </c>
      <c r="E81" s="50">
        <v>20.399999999999999</v>
      </c>
      <c r="F81" s="50">
        <v>32</v>
      </c>
      <c r="G81" s="50">
        <v>117.4</v>
      </c>
      <c r="H81" s="74">
        <v>58.3</v>
      </c>
      <c r="I81" s="50">
        <v>4.3</v>
      </c>
      <c r="J81" s="50">
        <v>49.7</v>
      </c>
      <c r="K81" s="50">
        <v>66.900000000000006</v>
      </c>
      <c r="L81" s="74">
        <v>56.1</v>
      </c>
      <c r="M81" s="50">
        <v>6.3</v>
      </c>
      <c r="N81" s="50">
        <v>43.5</v>
      </c>
      <c r="O81" s="50">
        <v>68.599999999999994</v>
      </c>
      <c r="P81" s="102">
        <v>58.2</v>
      </c>
      <c r="Q81" s="26">
        <v>4.3</v>
      </c>
      <c r="R81" s="26">
        <v>49.6</v>
      </c>
      <c r="S81" s="26">
        <v>66.900000000000006</v>
      </c>
      <c r="T81" s="102">
        <v>87.6</v>
      </c>
      <c r="U81" s="26">
        <v>7.2</v>
      </c>
      <c r="V81" s="26">
        <v>73.3</v>
      </c>
      <c r="W81" s="26">
        <v>101.9</v>
      </c>
    </row>
    <row r="82" spans="1:23" ht="15" thickBot="1" x14ac:dyDescent="0.4">
      <c r="A82" s="49">
        <v>78</v>
      </c>
      <c r="B82" s="81" t="s">
        <v>284</v>
      </c>
      <c r="C82" s="50">
        <v>120</v>
      </c>
      <c r="D82" s="74">
        <v>184.7</v>
      </c>
      <c r="E82" s="50">
        <v>359.9</v>
      </c>
      <c r="F82" s="50" t="s">
        <v>642</v>
      </c>
      <c r="G82" s="50">
        <v>1066</v>
      </c>
      <c r="H82" s="74">
        <v>27</v>
      </c>
      <c r="I82" s="50">
        <v>6.1</v>
      </c>
      <c r="J82" s="50">
        <v>13.6</v>
      </c>
      <c r="K82" s="50">
        <v>40.4</v>
      </c>
      <c r="L82" s="74">
        <v>60.2</v>
      </c>
      <c r="M82" s="50">
        <v>17.399999999999999</v>
      </c>
      <c r="N82" s="50">
        <v>21.8</v>
      </c>
      <c r="O82" s="50">
        <v>98.5</v>
      </c>
      <c r="P82" s="102">
        <v>45.5</v>
      </c>
      <c r="Q82" s="26">
        <v>4.5</v>
      </c>
      <c r="R82" s="26">
        <v>36.5</v>
      </c>
      <c r="S82" s="26">
        <v>54.6</v>
      </c>
      <c r="T82" s="102">
        <v>161.4</v>
      </c>
      <c r="U82" s="26">
        <v>69</v>
      </c>
      <c r="V82" s="26">
        <v>20.2</v>
      </c>
      <c r="W82" s="26">
        <v>302.7</v>
      </c>
    </row>
    <row r="83" spans="1:23" ht="15" thickBot="1" x14ac:dyDescent="0.4">
      <c r="A83" s="49">
        <v>79</v>
      </c>
      <c r="B83" s="81" t="s">
        <v>193</v>
      </c>
      <c r="C83" s="50">
        <v>882</v>
      </c>
      <c r="D83" s="74">
        <v>107.4</v>
      </c>
      <c r="E83" s="50">
        <v>15.2</v>
      </c>
      <c r="F83" s="50">
        <v>76.7</v>
      </c>
      <c r="G83" s="50">
        <v>138.1</v>
      </c>
      <c r="H83" s="74">
        <v>113.9</v>
      </c>
      <c r="I83" s="50">
        <v>9.5</v>
      </c>
      <c r="J83" s="50">
        <v>95.1</v>
      </c>
      <c r="K83" s="50">
        <v>132.69999999999999</v>
      </c>
      <c r="L83" s="74">
        <v>93.3</v>
      </c>
      <c r="M83" s="50">
        <v>7.3</v>
      </c>
      <c r="N83" s="50">
        <v>78.900000000000006</v>
      </c>
      <c r="O83" s="50">
        <v>107.7</v>
      </c>
      <c r="P83" s="102">
        <v>83.6</v>
      </c>
      <c r="Q83" s="26">
        <v>3.5</v>
      </c>
      <c r="R83" s="26">
        <v>76.7</v>
      </c>
      <c r="S83" s="26">
        <v>90.4</v>
      </c>
      <c r="T83" s="102">
        <v>90.4</v>
      </c>
      <c r="U83" s="26">
        <v>3.7</v>
      </c>
      <c r="V83" s="26">
        <v>83</v>
      </c>
      <c r="W83" s="26">
        <v>97.7</v>
      </c>
    </row>
    <row r="84" spans="1:23" ht="15" thickBot="1" x14ac:dyDescent="0.4">
      <c r="A84" s="49">
        <v>80</v>
      </c>
      <c r="B84" s="81" t="s">
        <v>285</v>
      </c>
      <c r="C84" s="50">
        <v>44</v>
      </c>
      <c r="D84" s="74">
        <v>81.599999999999994</v>
      </c>
      <c r="E84" s="50">
        <v>26.9</v>
      </c>
      <c r="F84" s="50">
        <v>6.9</v>
      </c>
      <c r="G84" s="50">
        <v>156.19999999999999</v>
      </c>
      <c r="H84" s="74">
        <v>28.1</v>
      </c>
      <c r="I84" s="50">
        <v>13.7</v>
      </c>
      <c r="J84" s="50" t="s">
        <v>643</v>
      </c>
      <c r="K84" s="50">
        <v>71.8</v>
      </c>
      <c r="L84" s="74">
        <v>40.6</v>
      </c>
      <c r="M84" s="50">
        <v>10.6</v>
      </c>
      <c r="N84" s="50">
        <v>11.2</v>
      </c>
      <c r="O84" s="50">
        <v>69.900000000000006</v>
      </c>
      <c r="P84" s="102">
        <v>79.7</v>
      </c>
      <c r="Q84" s="26">
        <v>15.2</v>
      </c>
      <c r="R84" s="26">
        <v>31.3</v>
      </c>
      <c r="S84" s="26">
        <v>128.19999999999999</v>
      </c>
      <c r="T84" s="102">
        <v>89.6</v>
      </c>
      <c r="U84" s="26">
        <v>21</v>
      </c>
      <c r="V84" s="26">
        <v>45.8</v>
      </c>
      <c r="W84" s="26">
        <v>133.4</v>
      </c>
    </row>
    <row r="85" spans="1:23" ht="15" thickBot="1" x14ac:dyDescent="0.4">
      <c r="A85" s="49">
        <v>81</v>
      </c>
      <c r="B85" s="81" t="s">
        <v>286</v>
      </c>
      <c r="C85" s="50">
        <v>0</v>
      </c>
      <c r="D85" s="74">
        <v>0</v>
      </c>
      <c r="E85" s="50">
        <v>0</v>
      </c>
      <c r="F85" s="50">
        <v>0</v>
      </c>
      <c r="G85" s="50">
        <v>0</v>
      </c>
      <c r="H85" s="74">
        <v>0</v>
      </c>
      <c r="I85" s="50">
        <v>0</v>
      </c>
      <c r="J85" s="50">
        <v>0</v>
      </c>
      <c r="K85" s="50">
        <v>0</v>
      </c>
      <c r="L85" s="74">
        <v>0</v>
      </c>
      <c r="M85" s="50">
        <v>0</v>
      </c>
      <c r="N85" s="50">
        <v>0</v>
      </c>
      <c r="O85" s="50">
        <v>0</v>
      </c>
      <c r="P85" s="102">
        <v>0</v>
      </c>
      <c r="Q85" s="26">
        <v>0</v>
      </c>
      <c r="R85" s="26">
        <v>0</v>
      </c>
      <c r="S85" s="26">
        <v>0</v>
      </c>
      <c r="T85" s="102">
        <v>0</v>
      </c>
      <c r="U85" s="26">
        <v>0</v>
      </c>
      <c r="V85" s="26">
        <v>0</v>
      </c>
      <c r="W85" s="26">
        <v>0</v>
      </c>
    </row>
    <row r="86" spans="1:23" ht="15" thickBot="1" x14ac:dyDescent="0.4">
      <c r="A86" s="49">
        <v>82</v>
      </c>
      <c r="B86" s="81" t="s">
        <v>287</v>
      </c>
      <c r="C86" s="50">
        <v>16</v>
      </c>
      <c r="D86" s="74">
        <v>20.2</v>
      </c>
      <c r="E86" s="50">
        <v>33.5</v>
      </c>
      <c r="F86" s="50">
        <v>0</v>
      </c>
      <c r="G86" s="50">
        <v>0</v>
      </c>
      <c r="H86" s="74">
        <v>4</v>
      </c>
      <c r="I86" s="50">
        <v>0</v>
      </c>
      <c r="J86" s="50">
        <v>0</v>
      </c>
      <c r="K86" s="50">
        <v>0</v>
      </c>
      <c r="L86" s="74">
        <v>7.1</v>
      </c>
      <c r="M86" s="50">
        <v>20.9</v>
      </c>
      <c r="N86" s="50">
        <v>0</v>
      </c>
      <c r="O86" s="50">
        <v>0</v>
      </c>
      <c r="P86" s="102">
        <v>38.6</v>
      </c>
      <c r="Q86" s="26">
        <v>18.899999999999999</v>
      </c>
      <c r="R86" s="26" t="s">
        <v>722</v>
      </c>
      <c r="S86" s="26">
        <v>278.5</v>
      </c>
      <c r="T86" s="102">
        <v>5.5</v>
      </c>
      <c r="U86" s="26">
        <v>1.6</v>
      </c>
      <c r="V86" s="26">
        <v>1.7</v>
      </c>
      <c r="W86" s="26">
        <v>9.3000000000000007</v>
      </c>
    </row>
    <row r="87" spans="1:23" ht="15" thickBot="1" x14ac:dyDescent="0.4">
      <c r="A87" s="49">
        <v>83</v>
      </c>
      <c r="B87" s="81" t="s">
        <v>288</v>
      </c>
      <c r="C87" s="50">
        <v>24</v>
      </c>
      <c r="D87" s="74">
        <v>18.100000000000001</v>
      </c>
      <c r="E87" s="50">
        <v>0</v>
      </c>
      <c r="F87" s="50">
        <v>0</v>
      </c>
      <c r="G87" s="50">
        <v>0</v>
      </c>
      <c r="H87" s="74">
        <v>32.9</v>
      </c>
      <c r="I87" s="50">
        <v>11.9</v>
      </c>
      <c r="J87" s="50" t="s">
        <v>644</v>
      </c>
      <c r="K87" s="50">
        <v>84.1</v>
      </c>
      <c r="L87" s="74">
        <v>12.7</v>
      </c>
      <c r="M87" s="50">
        <v>7.4</v>
      </c>
      <c r="N87" s="50" t="s">
        <v>645</v>
      </c>
      <c r="O87" s="50">
        <v>30.7</v>
      </c>
      <c r="P87" s="102">
        <v>24</v>
      </c>
      <c r="Q87" s="26">
        <v>9.4</v>
      </c>
      <c r="R87" s="26">
        <v>1.8</v>
      </c>
      <c r="S87" s="26">
        <v>46.3</v>
      </c>
      <c r="T87" s="102">
        <v>20.6</v>
      </c>
      <c r="U87" s="26">
        <v>10.6</v>
      </c>
      <c r="V87" s="26" t="s">
        <v>619</v>
      </c>
      <c r="W87" s="26">
        <v>48</v>
      </c>
    </row>
    <row r="88" spans="1:23" ht="15" thickBot="1" x14ac:dyDescent="0.4">
      <c r="A88" s="49">
        <v>84</v>
      </c>
      <c r="B88" s="81" t="s">
        <v>289</v>
      </c>
      <c r="C88" s="50">
        <v>71</v>
      </c>
      <c r="D88" s="74">
        <v>56.7</v>
      </c>
      <c r="E88" s="50">
        <v>26.1</v>
      </c>
      <c r="F88" s="50" t="s">
        <v>646</v>
      </c>
      <c r="G88" s="50">
        <v>169.1</v>
      </c>
      <c r="H88" s="74">
        <v>49.5</v>
      </c>
      <c r="I88" s="50">
        <v>14.3</v>
      </c>
      <c r="J88" s="50">
        <v>17.2</v>
      </c>
      <c r="K88" s="50">
        <v>81.8</v>
      </c>
      <c r="L88" s="74">
        <v>44.7</v>
      </c>
      <c r="M88" s="50">
        <v>19.899999999999999</v>
      </c>
      <c r="N88" s="50">
        <v>0.2</v>
      </c>
      <c r="O88" s="50">
        <v>89.1</v>
      </c>
      <c r="P88" s="102">
        <v>80.5</v>
      </c>
      <c r="Q88" s="26">
        <v>8.9</v>
      </c>
      <c r="R88" s="26">
        <v>61.6</v>
      </c>
      <c r="S88" s="26">
        <v>99.5</v>
      </c>
      <c r="T88" s="102">
        <v>54.9</v>
      </c>
      <c r="U88" s="26">
        <v>8.6999999999999993</v>
      </c>
      <c r="V88" s="26">
        <v>36.799999999999997</v>
      </c>
      <c r="W88" s="26">
        <v>73</v>
      </c>
    </row>
    <row r="89" spans="1:23" ht="15" thickBot="1" x14ac:dyDescent="0.4">
      <c r="A89" s="49">
        <v>85</v>
      </c>
      <c r="B89" s="81" t="s">
        <v>290</v>
      </c>
      <c r="C89" s="50">
        <v>12</v>
      </c>
      <c r="D89" s="74">
        <v>26</v>
      </c>
      <c r="E89" s="50">
        <v>0</v>
      </c>
      <c r="F89" s="50">
        <v>0</v>
      </c>
      <c r="G89" s="50">
        <v>0</v>
      </c>
      <c r="H89" s="74">
        <v>2.8</v>
      </c>
      <c r="I89" s="50">
        <v>0.4</v>
      </c>
      <c r="J89" s="50" t="s">
        <v>599</v>
      </c>
      <c r="K89" s="50">
        <v>7.5</v>
      </c>
      <c r="L89" s="74">
        <v>52</v>
      </c>
      <c r="M89" s="50">
        <v>0</v>
      </c>
      <c r="N89" s="50">
        <v>0</v>
      </c>
      <c r="O89" s="50">
        <v>0</v>
      </c>
      <c r="P89" s="102">
        <v>5.5</v>
      </c>
      <c r="Q89" s="26">
        <v>2.8</v>
      </c>
      <c r="R89" s="26" t="s">
        <v>723</v>
      </c>
      <c r="S89" s="26">
        <v>40.700000000000003</v>
      </c>
      <c r="T89" s="102">
        <v>7.6</v>
      </c>
      <c r="U89" s="26">
        <v>8.3000000000000007</v>
      </c>
      <c r="V89" s="26" t="s">
        <v>724</v>
      </c>
      <c r="W89" s="26">
        <v>34</v>
      </c>
    </row>
    <row r="90" spans="1:23" ht="23.5" thickBot="1" x14ac:dyDescent="0.4">
      <c r="A90" s="49">
        <v>86</v>
      </c>
      <c r="B90" s="81" t="s">
        <v>291</v>
      </c>
      <c r="C90" s="50">
        <v>196</v>
      </c>
      <c r="D90" s="74">
        <v>127.5</v>
      </c>
      <c r="E90" s="50">
        <v>19.600000000000001</v>
      </c>
      <c r="F90" s="50">
        <v>86</v>
      </c>
      <c r="G90" s="50">
        <v>168.9</v>
      </c>
      <c r="H90" s="74">
        <v>144.6</v>
      </c>
      <c r="I90" s="50">
        <v>17.600000000000001</v>
      </c>
      <c r="J90" s="50">
        <v>108.4</v>
      </c>
      <c r="K90" s="50">
        <v>180.8</v>
      </c>
      <c r="L90" s="74">
        <v>117.8</v>
      </c>
      <c r="M90" s="50">
        <v>11</v>
      </c>
      <c r="N90" s="50">
        <v>95.1</v>
      </c>
      <c r="O90" s="50">
        <v>140.4</v>
      </c>
      <c r="P90" s="102">
        <v>111.6</v>
      </c>
      <c r="Q90" s="26">
        <v>10.4</v>
      </c>
      <c r="R90" s="26">
        <v>90.8</v>
      </c>
      <c r="S90" s="26">
        <v>132.4</v>
      </c>
      <c r="T90" s="102">
        <v>102.6</v>
      </c>
      <c r="U90" s="26">
        <v>7.4</v>
      </c>
      <c r="V90" s="26">
        <v>87.9</v>
      </c>
      <c r="W90" s="26">
        <v>117.3</v>
      </c>
    </row>
    <row r="91" spans="1:23" ht="23.5" thickBot="1" x14ac:dyDescent="0.4">
      <c r="A91" s="49">
        <v>87</v>
      </c>
      <c r="B91" s="81" t="s">
        <v>292</v>
      </c>
      <c r="C91" s="50">
        <v>153</v>
      </c>
      <c r="D91" s="74">
        <v>147.5</v>
      </c>
      <c r="E91" s="50">
        <v>30.8</v>
      </c>
      <c r="F91" s="50">
        <v>78.8</v>
      </c>
      <c r="G91" s="50">
        <v>216.2</v>
      </c>
      <c r="H91" s="74">
        <v>126</v>
      </c>
      <c r="I91" s="50">
        <v>13</v>
      </c>
      <c r="J91" s="50">
        <v>98.4</v>
      </c>
      <c r="K91" s="50">
        <v>153.5</v>
      </c>
      <c r="L91" s="74">
        <v>145.6</v>
      </c>
      <c r="M91" s="50">
        <v>11.9</v>
      </c>
      <c r="N91" s="50">
        <v>120.2</v>
      </c>
      <c r="O91" s="50">
        <v>170.9</v>
      </c>
      <c r="P91" s="102">
        <v>126.4</v>
      </c>
      <c r="Q91" s="26">
        <v>11</v>
      </c>
      <c r="R91" s="26">
        <v>104.5</v>
      </c>
      <c r="S91" s="26">
        <v>148.4</v>
      </c>
      <c r="T91" s="102">
        <v>127.5</v>
      </c>
      <c r="U91" s="26">
        <v>12.8</v>
      </c>
      <c r="V91" s="26">
        <v>101.7</v>
      </c>
      <c r="W91" s="26">
        <v>153.30000000000001</v>
      </c>
    </row>
    <row r="92" spans="1:23" ht="23.5" thickBot="1" x14ac:dyDescent="0.4">
      <c r="A92" s="49">
        <v>88</v>
      </c>
      <c r="B92" s="81" t="s">
        <v>293</v>
      </c>
      <c r="C92" s="50">
        <v>68</v>
      </c>
      <c r="D92" s="74">
        <v>189.9</v>
      </c>
      <c r="E92" s="50">
        <v>40.1</v>
      </c>
      <c r="F92" s="50">
        <v>91.7</v>
      </c>
      <c r="G92" s="50">
        <v>288.10000000000002</v>
      </c>
      <c r="H92" s="74">
        <v>206.3</v>
      </c>
      <c r="I92" s="50">
        <v>29.1</v>
      </c>
      <c r="J92" s="50">
        <v>141.5</v>
      </c>
      <c r="K92" s="50">
        <v>271.10000000000002</v>
      </c>
      <c r="L92" s="74">
        <v>118</v>
      </c>
      <c r="M92" s="50">
        <v>12.2</v>
      </c>
      <c r="N92" s="50">
        <v>91.6</v>
      </c>
      <c r="O92" s="50">
        <v>144.30000000000001</v>
      </c>
      <c r="P92" s="102">
        <v>162.69999999999999</v>
      </c>
      <c r="Q92" s="26">
        <v>16.8</v>
      </c>
      <c r="R92" s="26">
        <v>125.3</v>
      </c>
      <c r="S92" s="26">
        <v>200.1</v>
      </c>
      <c r="T92" s="102">
        <v>115.2</v>
      </c>
      <c r="U92" s="26">
        <v>14</v>
      </c>
      <c r="V92" s="26">
        <v>85.1</v>
      </c>
      <c r="W92" s="26">
        <v>145.19999999999999</v>
      </c>
    </row>
    <row r="93" spans="1:23" ht="23.5" thickBot="1" x14ac:dyDescent="0.4">
      <c r="A93" s="49">
        <v>89</v>
      </c>
      <c r="B93" s="81" t="s">
        <v>294</v>
      </c>
      <c r="C93" s="50">
        <v>31</v>
      </c>
      <c r="D93" s="74">
        <v>135.19999999999999</v>
      </c>
      <c r="E93" s="50">
        <v>40</v>
      </c>
      <c r="F93" s="50">
        <v>24.2</v>
      </c>
      <c r="G93" s="50">
        <v>246.3</v>
      </c>
      <c r="H93" s="74">
        <v>86.8</v>
      </c>
      <c r="I93" s="50">
        <v>21.8</v>
      </c>
      <c r="J93" s="50">
        <v>33.6</v>
      </c>
      <c r="K93" s="50">
        <v>140.1</v>
      </c>
      <c r="L93" s="74">
        <v>124.6</v>
      </c>
      <c r="M93" s="50">
        <v>29.3</v>
      </c>
      <c r="N93" s="50" t="s">
        <v>647</v>
      </c>
      <c r="O93" s="50">
        <v>250.7</v>
      </c>
      <c r="P93" s="102">
        <v>311.8</v>
      </c>
      <c r="Q93" s="26">
        <v>74.2</v>
      </c>
      <c r="R93" s="26" t="s">
        <v>725</v>
      </c>
      <c r="S93" s="26">
        <v>1255</v>
      </c>
      <c r="T93" s="102">
        <v>97.8</v>
      </c>
      <c r="U93" s="26">
        <v>12.7</v>
      </c>
      <c r="V93" s="26">
        <v>69.099999999999994</v>
      </c>
      <c r="W93" s="26">
        <v>126.5</v>
      </c>
    </row>
    <row r="94" spans="1:23" ht="23.5" thickBot="1" x14ac:dyDescent="0.4">
      <c r="A94" s="49">
        <v>90</v>
      </c>
      <c r="B94" s="81" t="s">
        <v>295</v>
      </c>
      <c r="C94" s="50">
        <v>6</v>
      </c>
      <c r="D94" s="74">
        <v>93.1</v>
      </c>
      <c r="E94" s="50">
        <v>40</v>
      </c>
      <c r="F94" s="50" t="s">
        <v>648</v>
      </c>
      <c r="G94" s="50">
        <v>601.1</v>
      </c>
      <c r="H94" s="74">
        <v>12</v>
      </c>
      <c r="I94" s="50">
        <v>0</v>
      </c>
      <c r="J94" s="50">
        <v>0</v>
      </c>
      <c r="K94" s="50">
        <v>0</v>
      </c>
      <c r="L94" s="74">
        <v>156</v>
      </c>
      <c r="M94" s="50">
        <v>0</v>
      </c>
      <c r="N94" s="50">
        <v>0</v>
      </c>
      <c r="O94" s="50">
        <v>0</v>
      </c>
      <c r="P94" s="102">
        <v>0</v>
      </c>
      <c r="Q94" s="26">
        <v>0</v>
      </c>
      <c r="R94" s="26">
        <v>0</v>
      </c>
      <c r="S94" s="26">
        <v>0</v>
      </c>
      <c r="T94" s="102">
        <v>156</v>
      </c>
      <c r="U94" s="26">
        <v>0</v>
      </c>
      <c r="V94" s="26">
        <v>156</v>
      </c>
      <c r="W94" s="26">
        <v>156</v>
      </c>
    </row>
    <row r="95" spans="1:23" ht="15" thickBot="1" x14ac:dyDescent="0.4">
      <c r="A95" s="49">
        <v>91</v>
      </c>
      <c r="B95" s="81" t="s">
        <v>296</v>
      </c>
      <c r="C95" s="50">
        <v>319</v>
      </c>
      <c r="D95" s="74">
        <v>70.099999999999994</v>
      </c>
      <c r="E95" s="50">
        <v>12</v>
      </c>
      <c r="F95" s="50">
        <v>44.8</v>
      </c>
      <c r="G95" s="50">
        <v>95.4</v>
      </c>
      <c r="H95" s="74">
        <v>70.3</v>
      </c>
      <c r="I95" s="50">
        <v>10.199999999999999</v>
      </c>
      <c r="J95" s="50">
        <v>49.7</v>
      </c>
      <c r="K95" s="50">
        <v>90.8</v>
      </c>
      <c r="L95" s="74">
        <v>69.3</v>
      </c>
      <c r="M95" s="50">
        <v>6.9</v>
      </c>
      <c r="N95" s="50">
        <v>55.4</v>
      </c>
      <c r="O95" s="50">
        <v>83.2</v>
      </c>
      <c r="P95" s="102">
        <v>55.2</v>
      </c>
      <c r="Q95" s="26">
        <v>4.9000000000000004</v>
      </c>
      <c r="R95" s="26">
        <v>45.5</v>
      </c>
      <c r="S95" s="26">
        <v>64.900000000000006</v>
      </c>
      <c r="T95" s="102">
        <v>74.400000000000006</v>
      </c>
      <c r="U95" s="26">
        <v>8</v>
      </c>
      <c r="V95" s="26">
        <v>58.5</v>
      </c>
      <c r="W95" s="26">
        <v>90.3</v>
      </c>
    </row>
    <row r="96" spans="1:23" ht="15" thickBot="1" x14ac:dyDescent="0.4">
      <c r="A96" s="49">
        <v>92</v>
      </c>
      <c r="B96" s="81" t="s">
        <v>297</v>
      </c>
      <c r="C96" s="50">
        <v>101</v>
      </c>
      <c r="D96" s="74">
        <v>92.5</v>
      </c>
      <c r="E96" s="50">
        <v>19.2</v>
      </c>
      <c r="F96" s="50">
        <v>48.3</v>
      </c>
      <c r="G96" s="50">
        <v>136.6</v>
      </c>
      <c r="H96" s="74">
        <v>127</v>
      </c>
      <c r="I96" s="50">
        <v>24.2</v>
      </c>
      <c r="J96" s="50">
        <v>75.2</v>
      </c>
      <c r="K96" s="50">
        <v>178.9</v>
      </c>
      <c r="L96" s="74">
        <v>123.2</v>
      </c>
      <c r="M96" s="50">
        <v>26.1</v>
      </c>
      <c r="N96" s="50">
        <v>61.5</v>
      </c>
      <c r="O96" s="50">
        <v>184.9</v>
      </c>
      <c r="P96" s="102">
        <v>101.3</v>
      </c>
      <c r="Q96" s="26">
        <v>13.5</v>
      </c>
      <c r="R96" s="26">
        <v>73.3</v>
      </c>
      <c r="S96" s="26">
        <v>129.19999999999999</v>
      </c>
      <c r="T96" s="102">
        <v>122.3</v>
      </c>
      <c r="U96" s="26">
        <v>23.1</v>
      </c>
      <c r="V96" s="26">
        <v>74.900000000000006</v>
      </c>
      <c r="W96" s="26">
        <v>169.6</v>
      </c>
    </row>
    <row r="97" spans="1:23" ht="15" thickBot="1" x14ac:dyDescent="0.4">
      <c r="A97" s="49">
        <v>93</v>
      </c>
      <c r="B97" s="81" t="s">
        <v>298</v>
      </c>
      <c r="C97" s="50">
        <v>48</v>
      </c>
      <c r="D97" s="74">
        <v>68.5</v>
      </c>
      <c r="E97" s="50">
        <v>31.2</v>
      </c>
      <c r="F97" s="50" t="s">
        <v>649</v>
      </c>
      <c r="G97" s="50">
        <v>464.8</v>
      </c>
      <c r="H97" s="74">
        <v>95.4</v>
      </c>
      <c r="I97" s="50">
        <v>25.8</v>
      </c>
      <c r="J97" s="50">
        <v>23.8</v>
      </c>
      <c r="K97" s="50">
        <v>166.9</v>
      </c>
      <c r="L97" s="74">
        <v>28.9</v>
      </c>
      <c r="M97" s="50">
        <v>12.2</v>
      </c>
      <c r="N97" s="50" t="s">
        <v>594</v>
      </c>
      <c r="O97" s="50">
        <v>67.599999999999994</v>
      </c>
      <c r="P97" s="102">
        <v>63.1</v>
      </c>
      <c r="Q97" s="26">
        <v>13.3</v>
      </c>
      <c r="R97" s="26">
        <v>33.5</v>
      </c>
      <c r="S97" s="26">
        <v>92.8</v>
      </c>
      <c r="T97" s="102">
        <v>118.5</v>
      </c>
      <c r="U97" s="26">
        <v>29</v>
      </c>
      <c r="V97" s="26">
        <v>55.9</v>
      </c>
      <c r="W97" s="26">
        <v>181.1</v>
      </c>
    </row>
    <row r="98" spans="1:23" ht="15" thickBot="1" x14ac:dyDescent="0.4">
      <c r="A98" s="49">
        <v>94</v>
      </c>
      <c r="B98" s="81" t="s">
        <v>299</v>
      </c>
      <c r="C98" s="50">
        <v>117</v>
      </c>
      <c r="D98" s="74">
        <v>65.400000000000006</v>
      </c>
      <c r="E98" s="50">
        <v>44.3</v>
      </c>
      <c r="F98" s="50" t="s">
        <v>650</v>
      </c>
      <c r="G98" s="50">
        <v>206.3</v>
      </c>
      <c r="H98" s="74">
        <v>113.4</v>
      </c>
      <c r="I98" s="50">
        <v>44.5</v>
      </c>
      <c r="J98" s="50">
        <v>8.1</v>
      </c>
      <c r="K98" s="50">
        <v>218.7</v>
      </c>
      <c r="L98" s="74">
        <v>138.19999999999999</v>
      </c>
      <c r="M98" s="50">
        <v>34.799999999999997</v>
      </c>
      <c r="N98" s="50">
        <v>64</v>
      </c>
      <c r="O98" s="50">
        <v>212.4</v>
      </c>
      <c r="P98" s="102">
        <v>78.5</v>
      </c>
      <c r="Q98" s="26">
        <v>16.2</v>
      </c>
      <c r="R98" s="26">
        <v>46.1</v>
      </c>
      <c r="S98" s="26">
        <v>110.9</v>
      </c>
      <c r="T98" s="102">
        <v>69.599999999999994</v>
      </c>
      <c r="U98" s="26">
        <v>14.9</v>
      </c>
      <c r="V98" s="26">
        <v>39.6</v>
      </c>
      <c r="W98" s="26">
        <v>99.5</v>
      </c>
    </row>
    <row r="99" spans="1:23" ht="15" thickBot="1" x14ac:dyDescent="0.4">
      <c r="A99" s="49">
        <v>95</v>
      </c>
      <c r="B99" s="81" t="s">
        <v>300</v>
      </c>
      <c r="C99" s="50">
        <v>34</v>
      </c>
      <c r="D99" s="74">
        <v>174.6</v>
      </c>
      <c r="E99" s="50">
        <v>0</v>
      </c>
      <c r="F99" s="50">
        <v>0</v>
      </c>
      <c r="G99" s="50">
        <v>0</v>
      </c>
      <c r="H99" s="74">
        <v>180.6</v>
      </c>
      <c r="I99" s="50">
        <v>56.6</v>
      </c>
      <c r="J99" s="50">
        <v>23.4</v>
      </c>
      <c r="K99" s="50">
        <v>337.8</v>
      </c>
      <c r="L99" s="74">
        <v>233.8</v>
      </c>
      <c r="M99" s="50">
        <v>83.1</v>
      </c>
      <c r="N99" s="50" t="s">
        <v>474</v>
      </c>
      <c r="O99" s="50">
        <v>498.4</v>
      </c>
      <c r="P99" s="102">
        <v>69.099999999999994</v>
      </c>
      <c r="Q99" s="26">
        <v>34.4</v>
      </c>
      <c r="R99" s="26" t="s">
        <v>597</v>
      </c>
      <c r="S99" s="26">
        <v>148.4</v>
      </c>
      <c r="T99" s="102">
        <v>238.6</v>
      </c>
      <c r="U99" s="26">
        <v>41.6</v>
      </c>
      <c r="V99" s="26">
        <v>154.19999999999999</v>
      </c>
      <c r="W99" s="26">
        <v>323.10000000000002</v>
      </c>
    </row>
    <row r="100" spans="1:23" ht="15" thickBot="1" x14ac:dyDescent="0.4">
      <c r="A100" s="49">
        <v>96</v>
      </c>
      <c r="B100" s="81" t="s">
        <v>301</v>
      </c>
      <c r="C100" s="50">
        <v>1</v>
      </c>
      <c r="D100" s="74">
        <v>0</v>
      </c>
      <c r="E100" s="50">
        <v>0</v>
      </c>
      <c r="F100" s="50">
        <v>0</v>
      </c>
      <c r="G100" s="50">
        <v>0</v>
      </c>
      <c r="H100" s="74">
        <v>1</v>
      </c>
      <c r="I100" s="50">
        <v>0</v>
      </c>
      <c r="J100" s="50">
        <v>1</v>
      </c>
      <c r="K100" s="50">
        <v>1</v>
      </c>
      <c r="L100" s="74">
        <v>0</v>
      </c>
      <c r="M100" s="50">
        <v>0</v>
      </c>
      <c r="N100" s="50">
        <v>0</v>
      </c>
      <c r="O100" s="50">
        <v>0</v>
      </c>
      <c r="P100" s="102">
        <v>0</v>
      </c>
      <c r="Q100" s="26">
        <v>0</v>
      </c>
      <c r="R100" s="26">
        <v>0</v>
      </c>
      <c r="S100" s="26">
        <v>0</v>
      </c>
      <c r="T100" s="102">
        <v>0</v>
      </c>
      <c r="U100" s="26">
        <v>0</v>
      </c>
      <c r="V100" s="26">
        <v>0</v>
      </c>
      <c r="W100" s="26">
        <v>0</v>
      </c>
    </row>
    <row r="101" spans="1:23" ht="15" thickBot="1" x14ac:dyDescent="0.4">
      <c r="A101" s="49">
        <v>97</v>
      </c>
      <c r="B101" s="81" t="s">
        <v>302</v>
      </c>
      <c r="C101" s="50">
        <v>3</v>
      </c>
      <c r="D101" s="74">
        <v>1352</v>
      </c>
      <c r="E101" s="50">
        <v>0</v>
      </c>
      <c r="F101" s="50">
        <v>0</v>
      </c>
      <c r="G101" s="50">
        <v>0</v>
      </c>
      <c r="H101" s="74">
        <v>0</v>
      </c>
      <c r="I101" s="50">
        <v>0</v>
      </c>
      <c r="J101" s="50">
        <v>0</v>
      </c>
      <c r="K101" s="50">
        <v>0</v>
      </c>
      <c r="L101" s="74">
        <v>0</v>
      </c>
      <c r="M101" s="50">
        <v>0</v>
      </c>
      <c r="N101" s="50">
        <v>0</v>
      </c>
      <c r="O101" s="50">
        <v>0</v>
      </c>
      <c r="P101" s="102">
        <v>4</v>
      </c>
      <c r="Q101" s="26">
        <v>0</v>
      </c>
      <c r="R101" s="26">
        <v>4</v>
      </c>
      <c r="S101" s="26">
        <v>4</v>
      </c>
      <c r="T101" s="102">
        <v>52</v>
      </c>
      <c r="U101" s="26">
        <v>0</v>
      </c>
      <c r="V101" s="26">
        <v>0</v>
      </c>
      <c r="W101" s="26">
        <v>0</v>
      </c>
    </row>
    <row r="102" spans="1:23" ht="15" thickBot="1" x14ac:dyDescent="0.4">
      <c r="A102" s="49">
        <v>98</v>
      </c>
      <c r="B102" s="81" t="s">
        <v>303</v>
      </c>
      <c r="C102" s="50">
        <v>18</v>
      </c>
      <c r="D102" s="74">
        <v>46</v>
      </c>
      <c r="E102" s="50">
        <v>0</v>
      </c>
      <c r="F102" s="50">
        <v>0</v>
      </c>
      <c r="G102" s="50">
        <v>0</v>
      </c>
      <c r="H102" s="74">
        <v>26.5</v>
      </c>
      <c r="I102" s="50">
        <v>17</v>
      </c>
      <c r="J102" s="50" t="s">
        <v>651</v>
      </c>
      <c r="K102" s="50">
        <v>99.4</v>
      </c>
      <c r="L102" s="74">
        <v>90.6</v>
      </c>
      <c r="M102" s="50">
        <v>111.5</v>
      </c>
      <c r="N102" s="50" t="s">
        <v>652</v>
      </c>
      <c r="O102" s="50">
        <v>1507</v>
      </c>
      <c r="P102" s="102">
        <v>43.3</v>
      </c>
      <c r="Q102" s="26">
        <v>16</v>
      </c>
      <c r="R102" s="26">
        <v>7.1</v>
      </c>
      <c r="S102" s="26">
        <v>79.5</v>
      </c>
      <c r="T102" s="102">
        <v>140.69999999999999</v>
      </c>
      <c r="U102" s="26">
        <v>142.6</v>
      </c>
      <c r="V102" s="26" t="s">
        <v>726</v>
      </c>
      <c r="W102" s="26">
        <v>1952</v>
      </c>
    </row>
    <row r="103" spans="1:23" ht="15" thickBot="1" x14ac:dyDescent="0.4">
      <c r="A103" s="49">
        <v>99</v>
      </c>
      <c r="B103" s="81" t="s">
        <v>304</v>
      </c>
      <c r="C103" s="50">
        <v>129</v>
      </c>
      <c r="D103" s="74">
        <v>84.8</v>
      </c>
      <c r="E103" s="50">
        <v>16.2</v>
      </c>
      <c r="F103" s="50">
        <v>50.2</v>
      </c>
      <c r="G103" s="50">
        <v>119.4</v>
      </c>
      <c r="H103" s="74">
        <v>39.4</v>
      </c>
      <c r="I103" s="50">
        <v>5.8</v>
      </c>
      <c r="J103" s="50">
        <v>27.4</v>
      </c>
      <c r="K103" s="50">
        <v>51.5</v>
      </c>
      <c r="L103" s="74">
        <v>77.2</v>
      </c>
      <c r="M103" s="50">
        <v>18.7</v>
      </c>
      <c r="N103" s="50">
        <v>37.299999999999997</v>
      </c>
      <c r="O103" s="50">
        <v>117</v>
      </c>
      <c r="P103" s="102">
        <v>93</v>
      </c>
      <c r="Q103" s="26">
        <v>10.3</v>
      </c>
      <c r="R103" s="26">
        <v>71.8</v>
      </c>
      <c r="S103" s="26">
        <v>114.1</v>
      </c>
      <c r="T103" s="102">
        <v>57.9</v>
      </c>
      <c r="U103" s="26">
        <v>10.8</v>
      </c>
      <c r="V103" s="26">
        <v>35.200000000000003</v>
      </c>
      <c r="W103" s="26">
        <v>80.599999999999994</v>
      </c>
    </row>
    <row r="104" spans="1:23" ht="15" thickBot="1" x14ac:dyDescent="0.4">
      <c r="A104" s="49">
        <v>100</v>
      </c>
      <c r="B104" s="81" t="s">
        <v>305</v>
      </c>
      <c r="C104" s="50">
        <v>0</v>
      </c>
      <c r="D104" s="74">
        <v>0</v>
      </c>
      <c r="E104" s="50">
        <v>0</v>
      </c>
      <c r="F104" s="50">
        <v>0</v>
      </c>
      <c r="G104" s="50">
        <v>0</v>
      </c>
      <c r="H104" s="74">
        <v>0</v>
      </c>
      <c r="I104" s="50">
        <v>0</v>
      </c>
      <c r="J104" s="50">
        <v>0</v>
      </c>
      <c r="K104" s="50">
        <v>0</v>
      </c>
      <c r="L104" s="74">
        <v>0</v>
      </c>
      <c r="M104" s="50">
        <v>0</v>
      </c>
      <c r="N104" s="50">
        <v>0</v>
      </c>
      <c r="O104" s="50">
        <v>0</v>
      </c>
      <c r="P104" s="102">
        <v>0</v>
      </c>
      <c r="Q104" s="26">
        <v>0</v>
      </c>
      <c r="R104" s="26">
        <v>0</v>
      </c>
      <c r="S104" s="26">
        <v>0</v>
      </c>
      <c r="T104" s="102">
        <v>0</v>
      </c>
      <c r="U104" s="26">
        <v>0</v>
      </c>
      <c r="V104" s="26">
        <v>0</v>
      </c>
      <c r="W104" s="26">
        <v>0</v>
      </c>
    </row>
    <row r="105" spans="1:23" ht="15" thickBot="1" x14ac:dyDescent="0.4">
      <c r="A105" s="49">
        <v>101</v>
      </c>
      <c r="B105" s="81" t="s">
        <v>306</v>
      </c>
      <c r="C105" s="50">
        <v>33</v>
      </c>
      <c r="D105" s="74">
        <v>210.6</v>
      </c>
      <c r="E105" s="50">
        <v>86.2</v>
      </c>
      <c r="F105" s="50" t="s">
        <v>653</v>
      </c>
      <c r="G105" s="50">
        <v>484.8</v>
      </c>
      <c r="H105" s="74">
        <v>94.9</v>
      </c>
      <c r="I105" s="50">
        <v>59.8</v>
      </c>
      <c r="J105" s="50" t="s">
        <v>654</v>
      </c>
      <c r="K105" s="50">
        <v>248.5</v>
      </c>
      <c r="L105" s="74">
        <v>73.2</v>
      </c>
      <c r="M105" s="50">
        <v>31.9</v>
      </c>
      <c r="N105" s="50" t="s">
        <v>655</v>
      </c>
      <c r="O105" s="50">
        <v>161.69999999999999</v>
      </c>
      <c r="P105" s="102">
        <v>46.7</v>
      </c>
      <c r="Q105" s="26">
        <v>6.7</v>
      </c>
      <c r="R105" s="26">
        <v>25.4</v>
      </c>
      <c r="S105" s="26">
        <v>68</v>
      </c>
      <c r="T105" s="102">
        <v>3</v>
      </c>
      <c r="U105" s="26">
        <v>0</v>
      </c>
      <c r="V105" s="26">
        <v>0</v>
      </c>
      <c r="W105" s="26">
        <v>0</v>
      </c>
    </row>
    <row r="106" spans="1:23" ht="15" thickBot="1" x14ac:dyDescent="0.4">
      <c r="A106" s="49">
        <v>102</v>
      </c>
      <c r="B106" s="81" t="s">
        <v>307</v>
      </c>
      <c r="C106" s="50">
        <v>4</v>
      </c>
      <c r="D106" s="74">
        <v>15.4</v>
      </c>
      <c r="E106" s="50">
        <v>0</v>
      </c>
      <c r="F106" s="50">
        <v>0</v>
      </c>
      <c r="G106" s="50">
        <v>0</v>
      </c>
      <c r="H106" s="74">
        <v>26</v>
      </c>
      <c r="I106" s="50">
        <v>0</v>
      </c>
      <c r="J106" s="50">
        <v>0</v>
      </c>
      <c r="K106" s="50">
        <v>0</v>
      </c>
      <c r="L106" s="74">
        <v>364</v>
      </c>
      <c r="M106" s="50">
        <v>0</v>
      </c>
      <c r="N106" s="50">
        <v>0</v>
      </c>
      <c r="O106" s="50">
        <v>0</v>
      </c>
      <c r="P106" s="102">
        <v>0</v>
      </c>
      <c r="Q106" s="26">
        <v>0</v>
      </c>
      <c r="R106" s="26">
        <v>0</v>
      </c>
      <c r="S106" s="26">
        <v>0</v>
      </c>
      <c r="T106" s="102">
        <v>0</v>
      </c>
      <c r="U106" s="26">
        <v>0</v>
      </c>
      <c r="V106" s="26">
        <v>0</v>
      </c>
      <c r="W106" s="26">
        <v>0</v>
      </c>
    </row>
    <row r="107" spans="1:23" ht="16" customHeight="1" thickBot="1" x14ac:dyDescent="0.4">
      <c r="A107" s="49">
        <v>103</v>
      </c>
      <c r="B107" s="81" t="s">
        <v>308</v>
      </c>
      <c r="C107" s="50">
        <v>362</v>
      </c>
      <c r="D107" s="74">
        <v>57.5</v>
      </c>
      <c r="E107" s="50">
        <v>16.100000000000001</v>
      </c>
      <c r="F107" s="50">
        <v>24.1</v>
      </c>
      <c r="G107" s="50">
        <v>90.9</v>
      </c>
      <c r="H107" s="74">
        <v>55.7</v>
      </c>
      <c r="I107" s="50">
        <v>13.2</v>
      </c>
      <c r="J107" s="50">
        <v>29.2</v>
      </c>
      <c r="K107" s="50">
        <v>82.1</v>
      </c>
      <c r="L107" s="74">
        <v>58.3</v>
      </c>
      <c r="M107" s="50">
        <v>9.1</v>
      </c>
      <c r="N107" s="50">
        <v>40.200000000000003</v>
      </c>
      <c r="O107" s="50">
        <v>76.400000000000006</v>
      </c>
      <c r="P107" s="102">
        <v>33.4</v>
      </c>
      <c r="Q107" s="26">
        <v>7.6</v>
      </c>
      <c r="R107" s="26">
        <v>18.3</v>
      </c>
      <c r="S107" s="26">
        <v>48.6</v>
      </c>
      <c r="T107" s="102">
        <v>62.5</v>
      </c>
      <c r="U107" s="26">
        <v>13.1</v>
      </c>
      <c r="V107" s="26">
        <v>36.5</v>
      </c>
      <c r="W107" s="26">
        <v>88.5</v>
      </c>
    </row>
    <row r="108" spans="1:23" ht="15" thickBot="1" x14ac:dyDescent="0.4">
      <c r="A108" s="49">
        <v>104</v>
      </c>
      <c r="B108" s="81" t="s">
        <v>309</v>
      </c>
      <c r="C108" s="50">
        <v>5</v>
      </c>
      <c r="D108" s="74">
        <v>0</v>
      </c>
      <c r="E108" s="50">
        <v>0</v>
      </c>
      <c r="F108" s="50">
        <v>0</v>
      </c>
      <c r="G108" s="50">
        <v>0</v>
      </c>
      <c r="H108" s="74">
        <v>40</v>
      </c>
      <c r="I108" s="50">
        <v>0</v>
      </c>
      <c r="J108" s="50">
        <v>0</v>
      </c>
      <c r="K108" s="50">
        <v>0</v>
      </c>
      <c r="L108" s="74">
        <v>61.9</v>
      </c>
      <c r="M108" s="50">
        <v>0</v>
      </c>
      <c r="N108" s="50">
        <v>0</v>
      </c>
      <c r="O108" s="50">
        <v>0</v>
      </c>
      <c r="P108" s="102">
        <v>0</v>
      </c>
      <c r="Q108" s="26">
        <v>0</v>
      </c>
      <c r="R108" s="26">
        <v>0</v>
      </c>
      <c r="S108" s="26">
        <v>0</v>
      </c>
      <c r="T108" s="102">
        <v>0</v>
      </c>
      <c r="U108" s="26">
        <v>0</v>
      </c>
      <c r="V108" s="26">
        <v>0</v>
      </c>
      <c r="W108" s="26">
        <v>0</v>
      </c>
    </row>
    <row r="109" spans="1:23" ht="15" thickBot="1" x14ac:dyDescent="0.4">
      <c r="A109" s="49">
        <v>105</v>
      </c>
      <c r="B109" s="81" t="s">
        <v>310</v>
      </c>
      <c r="C109" s="50">
        <v>16</v>
      </c>
      <c r="D109" s="74">
        <v>23.8</v>
      </c>
      <c r="E109" s="50">
        <v>30.6</v>
      </c>
      <c r="F109" s="50" t="s">
        <v>656</v>
      </c>
      <c r="G109" s="50">
        <v>121.2</v>
      </c>
      <c r="H109" s="74">
        <v>132.5</v>
      </c>
      <c r="I109" s="50">
        <v>42.5</v>
      </c>
      <c r="J109" s="50" t="s">
        <v>657</v>
      </c>
      <c r="K109" s="50">
        <v>315.3</v>
      </c>
      <c r="L109" s="74">
        <v>230.7</v>
      </c>
      <c r="M109" s="50">
        <v>130.1</v>
      </c>
      <c r="N109" s="50" t="s">
        <v>658</v>
      </c>
      <c r="O109" s="50">
        <v>1884</v>
      </c>
      <c r="P109" s="102">
        <v>0</v>
      </c>
      <c r="Q109" s="26">
        <v>0</v>
      </c>
      <c r="R109" s="26">
        <v>0</v>
      </c>
      <c r="S109" s="26">
        <v>0</v>
      </c>
      <c r="T109" s="102">
        <v>0</v>
      </c>
      <c r="U109" s="26">
        <v>0</v>
      </c>
      <c r="V109" s="26">
        <v>0</v>
      </c>
      <c r="W109" s="26">
        <v>0</v>
      </c>
    </row>
    <row r="110" spans="1:23" ht="23.5" thickBot="1" x14ac:dyDescent="0.4">
      <c r="A110" s="49">
        <v>106</v>
      </c>
      <c r="B110" s="81" t="s">
        <v>311</v>
      </c>
      <c r="C110" s="50">
        <v>288</v>
      </c>
      <c r="D110" s="74">
        <v>11.7</v>
      </c>
      <c r="E110" s="50">
        <v>8.9</v>
      </c>
      <c r="F110" s="50" t="s">
        <v>659</v>
      </c>
      <c r="G110" s="50">
        <v>31.5</v>
      </c>
      <c r="H110" s="74">
        <v>6.9</v>
      </c>
      <c r="I110" s="50">
        <v>3.6</v>
      </c>
      <c r="J110" s="50" t="s">
        <v>660</v>
      </c>
      <c r="K110" s="50">
        <v>14.4</v>
      </c>
      <c r="L110" s="74">
        <v>19.5</v>
      </c>
      <c r="M110" s="50">
        <v>14.1</v>
      </c>
      <c r="N110" s="50" t="s">
        <v>600</v>
      </c>
      <c r="O110" s="50">
        <v>48.6</v>
      </c>
      <c r="P110" s="102">
        <v>10</v>
      </c>
      <c r="Q110" s="26">
        <v>2.9</v>
      </c>
      <c r="R110" s="26">
        <v>4.3</v>
      </c>
      <c r="S110" s="26">
        <v>15.7</v>
      </c>
      <c r="T110" s="102">
        <v>7</v>
      </c>
      <c r="U110" s="26">
        <v>1.1000000000000001</v>
      </c>
      <c r="V110" s="26">
        <v>4.9000000000000004</v>
      </c>
      <c r="W110" s="26">
        <v>9</v>
      </c>
    </row>
    <row r="111" spans="1:23" ht="15" thickBot="1" x14ac:dyDescent="0.4">
      <c r="A111" s="49">
        <v>107</v>
      </c>
      <c r="B111" s="81" t="s">
        <v>312</v>
      </c>
      <c r="C111" s="50">
        <v>38</v>
      </c>
      <c r="D111" s="74">
        <v>34.799999999999997</v>
      </c>
      <c r="E111" s="50">
        <v>0</v>
      </c>
      <c r="F111" s="50">
        <v>0</v>
      </c>
      <c r="G111" s="50">
        <v>0</v>
      </c>
      <c r="H111" s="74">
        <v>3.7</v>
      </c>
      <c r="I111" s="50">
        <v>0.3</v>
      </c>
      <c r="J111" s="50">
        <v>2.8</v>
      </c>
      <c r="K111" s="50">
        <v>4.7</v>
      </c>
      <c r="L111" s="74">
        <v>15.7</v>
      </c>
      <c r="M111" s="50">
        <v>6</v>
      </c>
      <c r="N111" s="50" t="s">
        <v>503</v>
      </c>
      <c r="O111" s="50">
        <v>34.799999999999997</v>
      </c>
      <c r="P111" s="102">
        <v>4.4000000000000004</v>
      </c>
      <c r="Q111" s="26">
        <v>1.2</v>
      </c>
      <c r="R111" s="26">
        <v>1.8</v>
      </c>
      <c r="S111" s="26">
        <v>7</v>
      </c>
      <c r="T111" s="102">
        <v>10.9</v>
      </c>
      <c r="U111" s="26">
        <v>2.4</v>
      </c>
      <c r="V111" s="26">
        <v>5.9</v>
      </c>
      <c r="W111" s="26">
        <v>15.9</v>
      </c>
    </row>
    <row r="112" spans="1:23" ht="23.5" thickBot="1" x14ac:dyDescent="0.4">
      <c r="A112" s="49">
        <v>108</v>
      </c>
      <c r="B112" s="81" t="s">
        <v>313</v>
      </c>
      <c r="C112" s="50">
        <v>192</v>
      </c>
      <c r="D112" s="74">
        <v>18.600000000000001</v>
      </c>
      <c r="E112" s="50">
        <v>11</v>
      </c>
      <c r="F112" s="50" t="s">
        <v>661</v>
      </c>
      <c r="G112" s="50">
        <v>42.5</v>
      </c>
      <c r="H112" s="74">
        <v>22</v>
      </c>
      <c r="I112" s="50">
        <v>7.9</v>
      </c>
      <c r="J112" s="50">
        <v>5.7</v>
      </c>
      <c r="K112" s="50">
        <v>38.4</v>
      </c>
      <c r="L112" s="74">
        <v>20.399999999999999</v>
      </c>
      <c r="M112" s="50">
        <v>5.8</v>
      </c>
      <c r="N112" s="50">
        <v>8.6999999999999993</v>
      </c>
      <c r="O112" s="50">
        <v>32</v>
      </c>
      <c r="P112" s="102">
        <v>16.5</v>
      </c>
      <c r="Q112" s="26">
        <v>3.4</v>
      </c>
      <c r="R112" s="26">
        <v>9.6</v>
      </c>
      <c r="S112" s="26">
        <v>23.4</v>
      </c>
      <c r="T112" s="102">
        <v>40.6</v>
      </c>
      <c r="U112" s="26">
        <v>10</v>
      </c>
      <c r="V112" s="26">
        <v>20.8</v>
      </c>
      <c r="W112" s="26">
        <v>60.5</v>
      </c>
    </row>
    <row r="113" spans="1:23" ht="15" thickBot="1" x14ac:dyDescent="0.4">
      <c r="A113" s="49">
        <v>109</v>
      </c>
      <c r="B113" s="81" t="s">
        <v>314</v>
      </c>
      <c r="C113" s="50">
        <v>5</v>
      </c>
      <c r="D113" s="74">
        <v>0</v>
      </c>
      <c r="E113" s="50">
        <v>0</v>
      </c>
      <c r="F113" s="50">
        <v>0</v>
      </c>
      <c r="G113" s="50">
        <v>0</v>
      </c>
      <c r="H113" s="74">
        <v>0</v>
      </c>
      <c r="I113" s="50">
        <v>0</v>
      </c>
      <c r="J113" s="50">
        <v>0</v>
      </c>
      <c r="K113" s="50">
        <v>0</v>
      </c>
      <c r="L113" s="74">
        <v>11</v>
      </c>
      <c r="M113" s="50">
        <v>0</v>
      </c>
      <c r="N113" s="50">
        <v>11</v>
      </c>
      <c r="O113" s="50">
        <v>11</v>
      </c>
      <c r="P113" s="102">
        <v>0</v>
      </c>
      <c r="Q113" s="26">
        <v>0</v>
      </c>
      <c r="R113" s="26">
        <v>0</v>
      </c>
      <c r="S113" s="26">
        <v>0</v>
      </c>
      <c r="T113" s="102">
        <v>52</v>
      </c>
      <c r="U113" s="26">
        <v>0</v>
      </c>
      <c r="V113" s="26">
        <v>52</v>
      </c>
      <c r="W113" s="26">
        <v>52</v>
      </c>
    </row>
    <row r="114" spans="1:23" ht="15" thickBot="1" x14ac:dyDescent="0.4">
      <c r="A114" s="49">
        <v>110</v>
      </c>
      <c r="B114" s="81" t="s">
        <v>315</v>
      </c>
      <c r="C114" s="50">
        <v>0</v>
      </c>
      <c r="D114" s="74">
        <v>0</v>
      </c>
      <c r="E114" s="50">
        <v>0</v>
      </c>
      <c r="F114" s="50">
        <v>0</v>
      </c>
      <c r="G114" s="50">
        <v>0</v>
      </c>
      <c r="H114" s="74">
        <v>0</v>
      </c>
      <c r="I114" s="50">
        <v>0</v>
      </c>
      <c r="J114" s="50">
        <v>0</v>
      </c>
      <c r="K114" s="50">
        <v>0</v>
      </c>
      <c r="L114" s="74">
        <v>0</v>
      </c>
      <c r="M114" s="50">
        <v>0</v>
      </c>
      <c r="N114" s="50">
        <v>0</v>
      </c>
      <c r="O114" s="50">
        <v>0</v>
      </c>
      <c r="P114" s="102">
        <v>0</v>
      </c>
      <c r="Q114" s="26">
        <v>0</v>
      </c>
      <c r="R114" s="26">
        <v>0</v>
      </c>
      <c r="S114" s="26">
        <v>0</v>
      </c>
      <c r="T114" s="102">
        <v>0</v>
      </c>
      <c r="U114" s="26">
        <v>0</v>
      </c>
      <c r="V114" s="26">
        <v>0</v>
      </c>
      <c r="W114" s="26">
        <v>0</v>
      </c>
    </row>
    <row r="115" spans="1:23" ht="15" thickBot="1" x14ac:dyDescent="0.4">
      <c r="A115" s="49">
        <v>111</v>
      </c>
      <c r="B115" s="81" t="s">
        <v>316</v>
      </c>
      <c r="C115" s="50">
        <v>0</v>
      </c>
      <c r="D115" s="74">
        <v>0</v>
      </c>
      <c r="E115" s="50">
        <v>0</v>
      </c>
      <c r="F115" s="50">
        <v>0</v>
      </c>
      <c r="G115" s="50">
        <v>0</v>
      </c>
      <c r="H115" s="74">
        <v>0</v>
      </c>
      <c r="I115" s="50">
        <v>0</v>
      </c>
      <c r="J115" s="50">
        <v>0</v>
      </c>
      <c r="K115" s="50">
        <v>0</v>
      </c>
      <c r="L115" s="74">
        <v>0</v>
      </c>
      <c r="M115" s="50">
        <v>0</v>
      </c>
      <c r="N115" s="50">
        <v>0</v>
      </c>
      <c r="O115" s="50">
        <v>0</v>
      </c>
      <c r="P115" s="102">
        <v>0</v>
      </c>
      <c r="Q115" s="26">
        <v>0</v>
      </c>
      <c r="R115" s="26">
        <v>0</v>
      </c>
      <c r="S115" s="26">
        <v>0</v>
      </c>
      <c r="T115" s="102">
        <v>0</v>
      </c>
      <c r="U115" s="26">
        <v>0</v>
      </c>
      <c r="V115" s="26">
        <v>0</v>
      </c>
      <c r="W115" s="26">
        <v>0</v>
      </c>
    </row>
    <row r="116" spans="1:23" ht="15" thickBot="1" x14ac:dyDescent="0.4">
      <c r="A116" s="49">
        <v>112</v>
      </c>
      <c r="B116" s="81" t="s">
        <v>317</v>
      </c>
      <c r="C116" s="50">
        <v>8</v>
      </c>
      <c r="D116" s="74">
        <v>1</v>
      </c>
      <c r="E116" s="50">
        <v>0</v>
      </c>
      <c r="F116" s="50">
        <v>0</v>
      </c>
      <c r="G116" s="50">
        <v>0</v>
      </c>
      <c r="H116" s="74">
        <v>2.1</v>
      </c>
      <c r="I116" s="50">
        <v>1</v>
      </c>
      <c r="J116" s="50" t="s">
        <v>662</v>
      </c>
      <c r="K116" s="50">
        <v>15.2</v>
      </c>
      <c r="L116" s="74">
        <v>1</v>
      </c>
      <c r="M116" s="50">
        <v>0</v>
      </c>
      <c r="N116" s="50">
        <v>0</v>
      </c>
      <c r="O116" s="50">
        <v>0</v>
      </c>
      <c r="P116" s="102">
        <v>2.2999999999999998</v>
      </c>
      <c r="Q116" s="26">
        <v>2.2000000000000002</v>
      </c>
      <c r="R116" s="26" t="s">
        <v>727</v>
      </c>
      <c r="S116" s="26">
        <v>30.6</v>
      </c>
      <c r="T116" s="102">
        <v>43.3</v>
      </c>
      <c r="U116" s="26">
        <v>48.3</v>
      </c>
      <c r="V116" s="26" t="s">
        <v>728</v>
      </c>
      <c r="W116" s="26">
        <v>657.2</v>
      </c>
    </row>
    <row r="117" spans="1:23" ht="15" thickBot="1" x14ac:dyDescent="0.4">
      <c r="A117" s="49">
        <v>113</v>
      </c>
      <c r="B117" s="81" t="s">
        <v>318</v>
      </c>
      <c r="C117" s="50">
        <v>3</v>
      </c>
      <c r="D117" s="74">
        <v>0</v>
      </c>
      <c r="E117" s="50">
        <v>0</v>
      </c>
      <c r="F117" s="50">
        <v>0</v>
      </c>
      <c r="G117" s="50">
        <v>0</v>
      </c>
      <c r="H117" s="74">
        <v>1</v>
      </c>
      <c r="I117" s="50">
        <v>0</v>
      </c>
      <c r="J117" s="50">
        <v>0</v>
      </c>
      <c r="K117" s="50">
        <v>0</v>
      </c>
      <c r="L117" s="74">
        <v>52</v>
      </c>
      <c r="M117" s="50">
        <v>0</v>
      </c>
      <c r="N117" s="50">
        <v>0</v>
      </c>
      <c r="O117" s="50">
        <v>0</v>
      </c>
      <c r="P117" s="102">
        <v>0</v>
      </c>
      <c r="Q117" s="26">
        <v>0</v>
      </c>
      <c r="R117" s="26">
        <v>0</v>
      </c>
      <c r="S117" s="26">
        <v>0</v>
      </c>
      <c r="T117" s="102">
        <v>52</v>
      </c>
      <c r="U117" s="26">
        <v>0</v>
      </c>
      <c r="V117" s="26">
        <v>0</v>
      </c>
      <c r="W117" s="26">
        <v>0</v>
      </c>
    </row>
    <row r="118" spans="1:23" ht="15" thickBot="1" x14ac:dyDescent="0.4">
      <c r="A118" s="49">
        <v>114</v>
      </c>
      <c r="B118" s="81" t="s">
        <v>319</v>
      </c>
      <c r="C118" s="50">
        <v>3</v>
      </c>
      <c r="D118" s="74">
        <v>0</v>
      </c>
      <c r="E118" s="50">
        <v>0</v>
      </c>
      <c r="F118" s="50">
        <v>0</v>
      </c>
      <c r="G118" s="50">
        <v>0</v>
      </c>
      <c r="H118" s="74">
        <v>0</v>
      </c>
      <c r="I118" s="50">
        <v>0</v>
      </c>
      <c r="J118" s="50">
        <v>0</v>
      </c>
      <c r="K118" s="50">
        <v>0</v>
      </c>
      <c r="L118" s="74">
        <v>0</v>
      </c>
      <c r="M118" s="50">
        <v>0</v>
      </c>
      <c r="N118" s="50">
        <v>0</v>
      </c>
      <c r="O118" s="50">
        <v>0</v>
      </c>
      <c r="P118" s="102">
        <v>0</v>
      </c>
      <c r="Q118" s="26">
        <v>0</v>
      </c>
      <c r="R118" s="26">
        <v>0</v>
      </c>
      <c r="S118" s="26">
        <v>0</v>
      </c>
      <c r="T118" s="102">
        <v>52</v>
      </c>
      <c r="U118" s="26">
        <v>0</v>
      </c>
      <c r="V118" s="26">
        <v>52</v>
      </c>
      <c r="W118" s="26">
        <v>52</v>
      </c>
    </row>
    <row r="119" spans="1:23" ht="15" thickBot="1" x14ac:dyDescent="0.4">
      <c r="A119" s="49">
        <v>115</v>
      </c>
      <c r="B119" s="81" t="s">
        <v>320</v>
      </c>
      <c r="C119" s="50">
        <v>13</v>
      </c>
      <c r="D119" s="74">
        <v>98.6</v>
      </c>
      <c r="E119" s="50">
        <v>97.4</v>
      </c>
      <c r="F119" s="50">
        <v>0</v>
      </c>
      <c r="G119" s="50">
        <v>0</v>
      </c>
      <c r="H119" s="74">
        <v>104</v>
      </c>
      <c r="I119" s="50">
        <v>0</v>
      </c>
      <c r="J119" s="50">
        <v>104</v>
      </c>
      <c r="K119" s="50">
        <v>104</v>
      </c>
      <c r="L119" s="74">
        <v>0</v>
      </c>
      <c r="M119" s="50">
        <v>0</v>
      </c>
      <c r="N119" s="50">
        <v>0</v>
      </c>
      <c r="O119" s="50">
        <v>0</v>
      </c>
      <c r="P119" s="102">
        <v>73.5</v>
      </c>
      <c r="Q119" s="26">
        <v>37</v>
      </c>
      <c r="R119" s="26" t="s">
        <v>729</v>
      </c>
      <c r="S119" s="26">
        <v>232.8</v>
      </c>
      <c r="T119" s="102">
        <v>29.4</v>
      </c>
      <c r="U119" s="26">
        <v>0</v>
      </c>
      <c r="V119" s="26">
        <v>0</v>
      </c>
      <c r="W119" s="26">
        <v>0</v>
      </c>
    </row>
    <row r="120" spans="1:23" ht="15" thickBot="1" x14ac:dyDescent="0.4">
      <c r="A120" s="49">
        <v>116</v>
      </c>
      <c r="B120" s="81" t="s">
        <v>321</v>
      </c>
      <c r="C120" s="50">
        <v>5</v>
      </c>
      <c r="D120" s="74">
        <v>0</v>
      </c>
      <c r="E120" s="50">
        <v>0</v>
      </c>
      <c r="F120" s="50">
        <v>0</v>
      </c>
      <c r="G120" s="50">
        <v>0</v>
      </c>
      <c r="H120" s="74">
        <v>52</v>
      </c>
      <c r="I120" s="50">
        <v>0</v>
      </c>
      <c r="J120" s="50">
        <v>0</v>
      </c>
      <c r="K120" s="50">
        <v>0</v>
      </c>
      <c r="L120" s="74">
        <v>0</v>
      </c>
      <c r="M120" s="50">
        <v>0</v>
      </c>
      <c r="N120" s="50">
        <v>0</v>
      </c>
      <c r="O120" s="50">
        <v>0</v>
      </c>
      <c r="P120" s="102">
        <v>24.9</v>
      </c>
      <c r="Q120" s="26">
        <v>0</v>
      </c>
      <c r="R120" s="26">
        <v>0</v>
      </c>
      <c r="S120" s="26">
        <v>0</v>
      </c>
      <c r="T120" s="102">
        <v>32.9</v>
      </c>
      <c r="U120" s="26">
        <v>8.5</v>
      </c>
      <c r="V120" s="26" t="s">
        <v>730</v>
      </c>
      <c r="W120" s="26">
        <v>141.6</v>
      </c>
    </row>
    <row r="121" spans="1:23" ht="15" thickBot="1" x14ac:dyDescent="0.4">
      <c r="A121" s="49">
        <v>117</v>
      </c>
      <c r="B121" s="81" t="s">
        <v>322</v>
      </c>
      <c r="C121" s="50">
        <v>1</v>
      </c>
      <c r="D121" s="74">
        <v>0</v>
      </c>
      <c r="E121" s="50">
        <v>0</v>
      </c>
      <c r="F121" s="50">
        <v>0</v>
      </c>
      <c r="G121" s="50">
        <v>0</v>
      </c>
      <c r="H121" s="74">
        <v>0</v>
      </c>
      <c r="I121" s="50">
        <v>0</v>
      </c>
      <c r="J121" s="50">
        <v>0</v>
      </c>
      <c r="K121" s="50">
        <v>0</v>
      </c>
      <c r="L121" s="74">
        <v>0</v>
      </c>
      <c r="M121" s="50">
        <v>0</v>
      </c>
      <c r="N121" s="50">
        <v>0</v>
      </c>
      <c r="O121" s="50">
        <v>0</v>
      </c>
      <c r="P121" s="102">
        <v>0</v>
      </c>
      <c r="Q121" s="26">
        <v>0</v>
      </c>
      <c r="R121" s="26">
        <v>0</v>
      </c>
      <c r="S121" s="26">
        <v>0</v>
      </c>
      <c r="T121" s="102">
        <v>156</v>
      </c>
      <c r="U121" s="26">
        <v>0</v>
      </c>
      <c r="V121" s="26">
        <v>0</v>
      </c>
      <c r="W121" s="26">
        <v>0</v>
      </c>
    </row>
    <row r="122" spans="1:23" ht="15" thickBot="1" x14ac:dyDescent="0.4">
      <c r="A122" s="49">
        <v>118</v>
      </c>
      <c r="B122" s="81" t="s">
        <v>323</v>
      </c>
      <c r="C122" s="50">
        <v>23</v>
      </c>
      <c r="D122" s="74">
        <v>70.2</v>
      </c>
      <c r="E122" s="50">
        <v>175.7</v>
      </c>
      <c r="F122" s="50">
        <v>0</v>
      </c>
      <c r="G122" s="50">
        <v>0</v>
      </c>
      <c r="H122" s="74">
        <v>104</v>
      </c>
      <c r="I122" s="50">
        <v>0</v>
      </c>
      <c r="J122" s="50">
        <v>104</v>
      </c>
      <c r="K122" s="50">
        <v>104</v>
      </c>
      <c r="L122" s="74">
        <v>62.4</v>
      </c>
      <c r="M122" s="50">
        <v>18.399999999999999</v>
      </c>
      <c r="N122" s="50">
        <v>3.9</v>
      </c>
      <c r="O122" s="50">
        <v>121</v>
      </c>
      <c r="P122" s="102">
        <v>35.9</v>
      </c>
      <c r="Q122" s="26">
        <v>10</v>
      </c>
      <c r="R122" s="26">
        <v>15</v>
      </c>
      <c r="S122" s="26">
        <v>56.9</v>
      </c>
      <c r="T122" s="102">
        <v>116.3</v>
      </c>
      <c r="U122" s="26">
        <v>12.3</v>
      </c>
      <c r="V122" s="26">
        <v>86.2</v>
      </c>
      <c r="W122" s="26">
        <v>146.4</v>
      </c>
    </row>
    <row r="123" spans="1:23" ht="15" thickBot="1" x14ac:dyDescent="0.4">
      <c r="A123" s="49">
        <v>119</v>
      </c>
      <c r="B123" s="81" t="s">
        <v>324</v>
      </c>
      <c r="C123" s="50">
        <v>57</v>
      </c>
      <c r="D123" s="74">
        <v>73.7</v>
      </c>
      <c r="E123" s="50">
        <v>30</v>
      </c>
      <c r="F123" s="50" t="s">
        <v>663</v>
      </c>
      <c r="G123" s="50">
        <v>454.8</v>
      </c>
      <c r="H123" s="74">
        <v>96.3</v>
      </c>
      <c r="I123" s="50">
        <v>14.7</v>
      </c>
      <c r="J123" s="50">
        <v>62.4</v>
      </c>
      <c r="K123" s="50">
        <v>130.30000000000001</v>
      </c>
      <c r="L123" s="74">
        <v>0</v>
      </c>
      <c r="M123" s="50">
        <v>0</v>
      </c>
      <c r="N123" s="50">
        <v>0</v>
      </c>
      <c r="O123" s="50">
        <v>0</v>
      </c>
      <c r="P123" s="102">
        <v>65.900000000000006</v>
      </c>
      <c r="Q123" s="26">
        <v>5.4</v>
      </c>
      <c r="R123" s="26">
        <v>55.1</v>
      </c>
      <c r="S123" s="26">
        <v>76.8</v>
      </c>
      <c r="T123" s="102">
        <v>120.4</v>
      </c>
      <c r="U123" s="26">
        <v>12.9</v>
      </c>
      <c r="V123" s="26">
        <v>94</v>
      </c>
      <c r="W123" s="26">
        <v>146.80000000000001</v>
      </c>
    </row>
    <row r="124" spans="1:23" ht="15" thickBot="1" x14ac:dyDescent="0.4">
      <c r="A124" s="49">
        <v>120</v>
      </c>
      <c r="B124" s="81" t="s">
        <v>325</v>
      </c>
      <c r="C124" s="50">
        <v>141</v>
      </c>
      <c r="D124" s="74">
        <v>79</v>
      </c>
      <c r="E124" s="50">
        <v>19.5</v>
      </c>
      <c r="F124" s="50">
        <v>24.8</v>
      </c>
      <c r="G124" s="50">
        <v>133.19999999999999</v>
      </c>
      <c r="H124" s="74">
        <v>91</v>
      </c>
      <c r="I124" s="50">
        <v>14.6</v>
      </c>
      <c r="J124" s="50">
        <v>59.9</v>
      </c>
      <c r="K124" s="50">
        <v>122.2</v>
      </c>
      <c r="L124" s="74">
        <v>72.400000000000006</v>
      </c>
      <c r="M124" s="50">
        <v>8.5</v>
      </c>
      <c r="N124" s="50">
        <v>54.8</v>
      </c>
      <c r="O124" s="50">
        <v>89.9</v>
      </c>
      <c r="P124" s="102">
        <v>90.9</v>
      </c>
      <c r="Q124" s="26">
        <v>6.3</v>
      </c>
      <c r="R124" s="26">
        <v>78.400000000000006</v>
      </c>
      <c r="S124" s="26">
        <v>103.5</v>
      </c>
      <c r="T124" s="102">
        <v>81.7</v>
      </c>
      <c r="U124" s="26">
        <v>5.7</v>
      </c>
      <c r="V124" s="26">
        <v>70.2</v>
      </c>
      <c r="W124" s="26">
        <v>93.1</v>
      </c>
    </row>
    <row r="125" spans="1:23" ht="15" thickBot="1" x14ac:dyDescent="0.4">
      <c r="A125" s="49">
        <v>121</v>
      </c>
      <c r="B125" s="81" t="s">
        <v>326</v>
      </c>
      <c r="C125" s="50">
        <v>1</v>
      </c>
      <c r="D125" s="74">
        <v>0</v>
      </c>
      <c r="E125" s="50">
        <v>0</v>
      </c>
      <c r="F125" s="50">
        <v>0</v>
      </c>
      <c r="G125" s="50">
        <v>0</v>
      </c>
      <c r="H125" s="74">
        <v>0</v>
      </c>
      <c r="I125" s="50">
        <v>0</v>
      </c>
      <c r="J125" s="50">
        <v>0</v>
      </c>
      <c r="K125" s="50">
        <v>0</v>
      </c>
      <c r="L125" s="74">
        <v>0</v>
      </c>
      <c r="M125" s="50">
        <v>0</v>
      </c>
      <c r="N125" s="50">
        <v>0</v>
      </c>
      <c r="O125" s="50">
        <v>0</v>
      </c>
      <c r="P125" s="102">
        <v>0</v>
      </c>
      <c r="Q125" s="26">
        <v>0</v>
      </c>
      <c r="R125" s="26">
        <v>0</v>
      </c>
      <c r="S125" s="26">
        <v>0</v>
      </c>
      <c r="T125" s="102">
        <v>52</v>
      </c>
      <c r="U125" s="26">
        <v>0</v>
      </c>
      <c r="V125" s="26">
        <v>0</v>
      </c>
      <c r="W125" s="26">
        <v>0</v>
      </c>
    </row>
    <row r="126" spans="1:23" ht="15" thickBot="1" x14ac:dyDescent="0.4">
      <c r="A126" s="49">
        <v>122</v>
      </c>
      <c r="B126" s="81" t="s">
        <v>327</v>
      </c>
      <c r="C126" s="50">
        <v>10</v>
      </c>
      <c r="D126" s="74">
        <v>49.5</v>
      </c>
      <c r="E126" s="50">
        <v>0</v>
      </c>
      <c r="F126" s="50">
        <v>0</v>
      </c>
      <c r="G126" s="50">
        <v>0</v>
      </c>
      <c r="H126" s="74">
        <v>156</v>
      </c>
      <c r="I126" s="50">
        <v>0</v>
      </c>
      <c r="J126" s="50">
        <v>0</v>
      </c>
      <c r="K126" s="50">
        <v>0</v>
      </c>
      <c r="L126" s="74">
        <v>52</v>
      </c>
      <c r="M126" s="50">
        <v>0</v>
      </c>
      <c r="N126" s="50">
        <v>0</v>
      </c>
      <c r="O126" s="50">
        <v>0</v>
      </c>
      <c r="P126" s="102">
        <v>157.9</v>
      </c>
      <c r="Q126" s="26">
        <v>4.3</v>
      </c>
      <c r="R126" s="26">
        <v>146.80000000000001</v>
      </c>
      <c r="S126" s="26">
        <v>168.9</v>
      </c>
      <c r="T126" s="102">
        <v>35.6</v>
      </c>
      <c r="U126" s="26">
        <v>13.7</v>
      </c>
      <c r="V126" s="26" t="s">
        <v>731</v>
      </c>
      <c r="W126" s="26">
        <v>79.3</v>
      </c>
    </row>
    <row r="127" spans="1:23" ht="15" thickBot="1" x14ac:dyDescent="0.4">
      <c r="A127" s="49">
        <v>123</v>
      </c>
      <c r="B127" s="81" t="s">
        <v>328</v>
      </c>
      <c r="C127" s="50">
        <v>8</v>
      </c>
      <c r="D127" s="74">
        <v>0</v>
      </c>
      <c r="E127" s="50">
        <v>0</v>
      </c>
      <c r="F127" s="50">
        <v>0</v>
      </c>
      <c r="G127" s="50">
        <v>0</v>
      </c>
      <c r="H127" s="74">
        <v>104</v>
      </c>
      <c r="I127" s="50">
        <v>0</v>
      </c>
      <c r="J127" s="50">
        <v>0</v>
      </c>
      <c r="K127" s="50">
        <v>0</v>
      </c>
      <c r="L127" s="74">
        <v>10.8</v>
      </c>
      <c r="M127" s="50">
        <v>1.8</v>
      </c>
      <c r="N127" s="50" t="s">
        <v>664</v>
      </c>
      <c r="O127" s="50">
        <v>33.200000000000003</v>
      </c>
      <c r="P127" s="102">
        <v>93.5</v>
      </c>
      <c r="Q127" s="26">
        <v>72</v>
      </c>
      <c r="R127" s="26" t="s">
        <v>732</v>
      </c>
      <c r="S127" s="26">
        <v>1008</v>
      </c>
      <c r="T127" s="102">
        <v>104</v>
      </c>
      <c r="U127" s="26">
        <v>0</v>
      </c>
      <c r="V127" s="26">
        <v>104</v>
      </c>
      <c r="W127" s="26">
        <v>104</v>
      </c>
    </row>
    <row r="128" spans="1:23" ht="15" thickBot="1" x14ac:dyDescent="0.4">
      <c r="A128" s="49">
        <v>124</v>
      </c>
      <c r="B128" s="81" t="s">
        <v>329</v>
      </c>
      <c r="C128" s="50">
        <v>26</v>
      </c>
      <c r="D128" s="74">
        <v>108.4</v>
      </c>
      <c r="E128" s="50">
        <v>14.5</v>
      </c>
      <c r="F128" s="50" t="s">
        <v>665</v>
      </c>
      <c r="G128" s="50">
        <v>292.10000000000002</v>
      </c>
      <c r="H128" s="74">
        <v>48.6</v>
      </c>
      <c r="I128" s="50">
        <v>16.100000000000001</v>
      </c>
      <c r="J128" s="50">
        <v>11.4</v>
      </c>
      <c r="K128" s="50">
        <v>85.7</v>
      </c>
      <c r="L128" s="74">
        <v>50.2</v>
      </c>
      <c r="M128" s="50">
        <v>3.9</v>
      </c>
      <c r="N128" s="50">
        <v>33.5</v>
      </c>
      <c r="O128" s="50">
        <v>67</v>
      </c>
      <c r="P128" s="102">
        <v>82.5</v>
      </c>
      <c r="Q128" s="26">
        <v>9.6999999999999993</v>
      </c>
      <c r="R128" s="26">
        <v>59.7</v>
      </c>
      <c r="S128" s="26">
        <v>105.4</v>
      </c>
      <c r="T128" s="102">
        <v>52.8</v>
      </c>
      <c r="U128" s="26">
        <v>36.5</v>
      </c>
      <c r="V128" s="26" t="s">
        <v>733</v>
      </c>
      <c r="W128" s="26">
        <v>209.8</v>
      </c>
    </row>
    <row r="129" spans="1:23" ht="15" thickBot="1" x14ac:dyDescent="0.4">
      <c r="A129" s="49">
        <v>125</v>
      </c>
      <c r="B129" s="81" t="s">
        <v>330</v>
      </c>
      <c r="C129" s="50">
        <v>20</v>
      </c>
      <c r="D129" s="74">
        <v>78.2</v>
      </c>
      <c r="E129" s="50">
        <v>112.8</v>
      </c>
      <c r="F129" s="50" t="s">
        <v>666</v>
      </c>
      <c r="G129" s="50">
        <v>1511</v>
      </c>
      <c r="H129" s="74">
        <v>20</v>
      </c>
      <c r="I129" s="50">
        <v>0</v>
      </c>
      <c r="J129" s="50">
        <v>0</v>
      </c>
      <c r="K129" s="50">
        <v>0</v>
      </c>
      <c r="L129" s="74">
        <v>91.9</v>
      </c>
      <c r="M129" s="50">
        <v>56.6</v>
      </c>
      <c r="N129" s="50" t="s">
        <v>667</v>
      </c>
      <c r="O129" s="50">
        <v>335.7</v>
      </c>
      <c r="P129" s="102">
        <v>102.2</v>
      </c>
      <c r="Q129" s="26">
        <v>24.8</v>
      </c>
      <c r="R129" s="26">
        <v>33.299999999999997</v>
      </c>
      <c r="S129" s="26">
        <v>171.1</v>
      </c>
      <c r="T129" s="102">
        <v>90.1</v>
      </c>
      <c r="U129" s="26">
        <v>17.7</v>
      </c>
      <c r="V129" s="26">
        <v>51.5</v>
      </c>
      <c r="W129" s="26">
        <v>128.69999999999999</v>
      </c>
    </row>
    <row r="130" spans="1:23" ht="15" thickBot="1" x14ac:dyDescent="0.4">
      <c r="A130" s="49">
        <v>126</v>
      </c>
      <c r="B130" s="81" t="s">
        <v>411</v>
      </c>
      <c r="C130" s="50">
        <v>20</v>
      </c>
      <c r="D130" s="74">
        <v>77.3</v>
      </c>
      <c r="E130" s="50">
        <v>50.9</v>
      </c>
      <c r="F130" s="50" t="s">
        <v>668</v>
      </c>
      <c r="G130" s="50">
        <v>723.8</v>
      </c>
      <c r="H130" s="74">
        <v>104</v>
      </c>
      <c r="I130" s="50">
        <v>0</v>
      </c>
      <c r="J130" s="50">
        <v>0</v>
      </c>
      <c r="K130" s="50">
        <v>0</v>
      </c>
      <c r="L130" s="74">
        <v>104</v>
      </c>
      <c r="M130" s="50">
        <v>0</v>
      </c>
      <c r="N130" s="50">
        <v>0</v>
      </c>
      <c r="O130" s="50">
        <v>0</v>
      </c>
      <c r="P130" s="102">
        <v>95.7</v>
      </c>
      <c r="Q130" s="26">
        <v>11.2</v>
      </c>
      <c r="R130" s="26">
        <v>60.3</v>
      </c>
      <c r="S130" s="26">
        <v>131.19999999999999</v>
      </c>
      <c r="T130" s="102">
        <v>64.900000000000006</v>
      </c>
      <c r="U130" s="26">
        <v>14.5</v>
      </c>
      <c r="V130" s="26">
        <v>29.3</v>
      </c>
      <c r="W130" s="26">
        <v>100.4</v>
      </c>
    </row>
    <row r="131" spans="1:23" ht="15" thickBot="1" x14ac:dyDescent="0.4">
      <c r="A131" s="49">
        <v>127</v>
      </c>
      <c r="B131" s="81" t="s">
        <v>332</v>
      </c>
      <c r="C131" s="50">
        <v>122</v>
      </c>
      <c r="D131" s="74">
        <v>83.6</v>
      </c>
      <c r="E131" s="50">
        <v>17</v>
      </c>
      <c r="F131" s="50">
        <v>42</v>
      </c>
      <c r="G131" s="50">
        <v>125.2</v>
      </c>
      <c r="H131" s="74">
        <v>94.4</v>
      </c>
      <c r="I131" s="50">
        <v>11.8</v>
      </c>
      <c r="J131" s="50">
        <v>69.5</v>
      </c>
      <c r="K131" s="50">
        <v>119.2</v>
      </c>
      <c r="L131" s="74">
        <v>71</v>
      </c>
      <c r="M131" s="50">
        <v>12.2</v>
      </c>
      <c r="N131" s="50">
        <v>41.1</v>
      </c>
      <c r="O131" s="50">
        <v>100.8</v>
      </c>
      <c r="P131" s="102">
        <v>89.4</v>
      </c>
      <c r="Q131" s="26">
        <v>9.9</v>
      </c>
      <c r="R131" s="26">
        <v>69.400000000000006</v>
      </c>
      <c r="S131" s="26">
        <v>109.4</v>
      </c>
      <c r="T131" s="102">
        <v>90.6</v>
      </c>
      <c r="U131" s="26">
        <v>7.2</v>
      </c>
      <c r="V131" s="26">
        <v>76</v>
      </c>
      <c r="W131" s="26">
        <v>105.2</v>
      </c>
    </row>
    <row r="132" spans="1:23" ht="15" thickBot="1" x14ac:dyDescent="0.4">
      <c r="A132" s="49">
        <v>128</v>
      </c>
      <c r="B132" s="81" t="s">
        <v>333</v>
      </c>
      <c r="C132" s="50">
        <v>0</v>
      </c>
      <c r="D132" s="74">
        <v>0</v>
      </c>
      <c r="E132" s="50">
        <v>0</v>
      </c>
      <c r="F132" s="50">
        <v>0</v>
      </c>
      <c r="G132" s="50">
        <v>0</v>
      </c>
      <c r="H132" s="74">
        <v>0</v>
      </c>
      <c r="I132" s="50">
        <v>0</v>
      </c>
      <c r="J132" s="50">
        <v>0</v>
      </c>
      <c r="K132" s="50">
        <v>0</v>
      </c>
      <c r="L132" s="74">
        <v>0</v>
      </c>
      <c r="M132" s="50">
        <v>0</v>
      </c>
      <c r="N132" s="50">
        <v>0</v>
      </c>
      <c r="O132" s="50">
        <v>0</v>
      </c>
      <c r="P132" s="102">
        <v>0</v>
      </c>
      <c r="Q132" s="26">
        <v>0</v>
      </c>
      <c r="R132" s="26">
        <v>0</v>
      </c>
      <c r="S132" s="26">
        <v>0</v>
      </c>
      <c r="T132" s="102">
        <v>0</v>
      </c>
      <c r="U132" s="26">
        <v>0</v>
      </c>
      <c r="V132" s="26">
        <v>0</v>
      </c>
      <c r="W132" s="26">
        <v>0</v>
      </c>
    </row>
    <row r="133" spans="1:23" ht="15" thickBot="1" x14ac:dyDescent="0.4">
      <c r="A133" s="49">
        <v>129</v>
      </c>
      <c r="B133" s="81" t="s">
        <v>334</v>
      </c>
      <c r="C133" s="50">
        <v>0</v>
      </c>
      <c r="D133" s="74">
        <v>0</v>
      </c>
      <c r="E133" s="50">
        <v>0</v>
      </c>
      <c r="F133" s="50">
        <v>0</v>
      </c>
      <c r="G133" s="50">
        <v>0</v>
      </c>
      <c r="H133" s="74">
        <v>0</v>
      </c>
      <c r="I133" s="50">
        <v>0</v>
      </c>
      <c r="J133" s="50">
        <v>0</v>
      </c>
      <c r="K133" s="50">
        <v>0</v>
      </c>
      <c r="L133" s="74">
        <v>0</v>
      </c>
      <c r="M133" s="50">
        <v>0</v>
      </c>
      <c r="N133" s="50">
        <v>0</v>
      </c>
      <c r="O133" s="50">
        <v>0</v>
      </c>
      <c r="P133" s="102">
        <v>0</v>
      </c>
      <c r="Q133" s="26">
        <v>0</v>
      </c>
      <c r="R133" s="26">
        <v>0</v>
      </c>
      <c r="S133" s="26">
        <v>0</v>
      </c>
      <c r="T133" s="102">
        <v>0</v>
      </c>
      <c r="U133" s="26">
        <v>0</v>
      </c>
      <c r="V133" s="26">
        <v>0</v>
      </c>
      <c r="W133" s="26">
        <v>0</v>
      </c>
    </row>
    <row r="134" spans="1:23" ht="15" thickBot="1" x14ac:dyDescent="0.4">
      <c r="A134" s="49">
        <v>130</v>
      </c>
      <c r="B134" s="81" t="s">
        <v>335</v>
      </c>
      <c r="C134" s="50">
        <v>1</v>
      </c>
      <c r="D134" s="74">
        <v>0</v>
      </c>
      <c r="E134" s="50">
        <v>0</v>
      </c>
      <c r="F134" s="50">
        <v>0</v>
      </c>
      <c r="G134" s="50">
        <v>0</v>
      </c>
      <c r="H134" s="74">
        <v>0</v>
      </c>
      <c r="I134" s="50">
        <v>0</v>
      </c>
      <c r="J134" s="50">
        <v>0</v>
      </c>
      <c r="K134" s="50">
        <v>0</v>
      </c>
      <c r="L134" s="74">
        <v>0</v>
      </c>
      <c r="M134" s="50">
        <v>0</v>
      </c>
      <c r="N134" s="50">
        <v>0</v>
      </c>
      <c r="O134" s="50">
        <v>0</v>
      </c>
      <c r="P134" s="102">
        <v>0</v>
      </c>
      <c r="Q134" s="26">
        <v>0</v>
      </c>
      <c r="R134" s="26">
        <v>0</v>
      </c>
      <c r="S134" s="26">
        <v>0</v>
      </c>
      <c r="T134" s="102">
        <v>4</v>
      </c>
      <c r="U134" s="26">
        <v>0</v>
      </c>
      <c r="V134" s="26">
        <v>0</v>
      </c>
      <c r="W134" s="26">
        <v>0</v>
      </c>
    </row>
    <row r="135" spans="1:23" ht="15" thickBot="1" x14ac:dyDescent="0.4">
      <c r="A135" s="49">
        <v>131</v>
      </c>
      <c r="B135" s="81" t="s">
        <v>336</v>
      </c>
      <c r="C135" s="50">
        <v>54</v>
      </c>
      <c r="D135" s="74">
        <v>17.899999999999999</v>
      </c>
      <c r="E135" s="50">
        <v>8.5</v>
      </c>
      <c r="F135" s="50" t="s">
        <v>669</v>
      </c>
      <c r="G135" s="50">
        <v>54.5</v>
      </c>
      <c r="H135" s="74">
        <v>54.7</v>
      </c>
      <c r="I135" s="50">
        <v>14.9</v>
      </c>
      <c r="J135" s="50">
        <v>22.2</v>
      </c>
      <c r="K135" s="50">
        <v>87.2</v>
      </c>
      <c r="L135" s="74">
        <v>33.5</v>
      </c>
      <c r="M135" s="50">
        <v>10.4</v>
      </c>
      <c r="N135" s="50">
        <v>11.5</v>
      </c>
      <c r="O135" s="50">
        <v>55.5</v>
      </c>
      <c r="P135" s="102">
        <v>82.5</v>
      </c>
      <c r="Q135" s="26">
        <v>36.299999999999997</v>
      </c>
      <c r="R135" s="26" t="s">
        <v>734</v>
      </c>
      <c r="S135" s="26">
        <v>198</v>
      </c>
      <c r="T135" s="102">
        <v>10.5</v>
      </c>
      <c r="U135" s="26">
        <v>0.4</v>
      </c>
      <c r="V135" s="26">
        <v>9.6999999999999993</v>
      </c>
      <c r="W135" s="26">
        <v>11.4</v>
      </c>
    </row>
    <row r="136" spans="1:23" ht="15" thickBot="1" x14ac:dyDescent="0.4">
      <c r="A136" s="49">
        <v>132</v>
      </c>
      <c r="B136" s="81" t="s">
        <v>337</v>
      </c>
      <c r="C136" s="50">
        <v>23</v>
      </c>
      <c r="D136" s="74">
        <v>28.2</v>
      </c>
      <c r="E136" s="50">
        <v>17.399999999999999</v>
      </c>
      <c r="F136" s="50" t="s">
        <v>670</v>
      </c>
      <c r="G136" s="50">
        <v>249.8</v>
      </c>
      <c r="H136" s="74">
        <v>99</v>
      </c>
      <c r="I136" s="50">
        <v>48.2</v>
      </c>
      <c r="J136" s="50" t="s">
        <v>671</v>
      </c>
      <c r="K136" s="50">
        <v>306.10000000000002</v>
      </c>
      <c r="L136" s="74">
        <v>108.7</v>
      </c>
      <c r="M136" s="50">
        <v>49.8</v>
      </c>
      <c r="N136" s="50" t="s">
        <v>672</v>
      </c>
      <c r="O136" s="50">
        <v>267.3</v>
      </c>
      <c r="P136" s="102">
        <v>51.8</v>
      </c>
      <c r="Q136" s="26">
        <v>47.7</v>
      </c>
      <c r="R136" s="26" t="s">
        <v>735</v>
      </c>
      <c r="S136" s="26">
        <v>257.3</v>
      </c>
      <c r="T136" s="102">
        <v>4.9000000000000004</v>
      </c>
      <c r="U136" s="26">
        <v>1.2</v>
      </c>
      <c r="V136" s="26" t="s">
        <v>507</v>
      </c>
      <c r="W136" s="26">
        <v>9.9</v>
      </c>
    </row>
    <row r="137" spans="1:23" ht="15" thickBot="1" x14ac:dyDescent="0.4">
      <c r="A137" s="49">
        <v>133</v>
      </c>
      <c r="B137" s="81" t="s">
        <v>338</v>
      </c>
      <c r="C137" s="50">
        <v>94</v>
      </c>
      <c r="D137" s="74">
        <v>67.8</v>
      </c>
      <c r="E137" s="50">
        <v>23.4</v>
      </c>
      <c r="F137" s="50">
        <v>14.7</v>
      </c>
      <c r="G137" s="50">
        <v>120.8</v>
      </c>
      <c r="H137" s="74">
        <v>82</v>
      </c>
      <c r="I137" s="50">
        <v>26.9</v>
      </c>
      <c r="J137" s="50">
        <v>23.4</v>
      </c>
      <c r="K137" s="50">
        <v>140.6</v>
      </c>
      <c r="L137" s="74">
        <v>121.7</v>
      </c>
      <c r="M137" s="50">
        <v>31.6</v>
      </c>
      <c r="N137" s="50">
        <v>56.3</v>
      </c>
      <c r="O137" s="50">
        <v>187</v>
      </c>
      <c r="P137" s="102">
        <v>28</v>
      </c>
      <c r="Q137" s="26">
        <v>7.6</v>
      </c>
      <c r="R137" s="26">
        <v>11.8</v>
      </c>
      <c r="S137" s="26">
        <v>44.2</v>
      </c>
      <c r="T137" s="102">
        <v>33.299999999999997</v>
      </c>
      <c r="U137" s="26">
        <v>7.2</v>
      </c>
      <c r="V137" s="26">
        <v>18.3</v>
      </c>
      <c r="W137" s="26">
        <v>48.4</v>
      </c>
    </row>
    <row r="138" spans="1:23" ht="15" thickBot="1" x14ac:dyDescent="0.4">
      <c r="A138" s="49">
        <v>134</v>
      </c>
      <c r="B138" s="81" t="s">
        <v>339</v>
      </c>
      <c r="C138" s="50">
        <v>148</v>
      </c>
      <c r="D138" s="74">
        <v>168.9</v>
      </c>
      <c r="E138" s="50">
        <v>45.5</v>
      </c>
      <c r="F138" s="50">
        <v>64</v>
      </c>
      <c r="G138" s="50">
        <v>273.8</v>
      </c>
      <c r="H138" s="74">
        <v>42.5</v>
      </c>
      <c r="I138" s="50">
        <v>11.2</v>
      </c>
      <c r="J138" s="50">
        <v>19.3</v>
      </c>
      <c r="K138" s="50">
        <v>65.8</v>
      </c>
      <c r="L138" s="74">
        <v>95.5</v>
      </c>
      <c r="M138" s="50">
        <v>14.8</v>
      </c>
      <c r="N138" s="50">
        <v>65.599999999999994</v>
      </c>
      <c r="O138" s="50">
        <v>125.3</v>
      </c>
      <c r="P138" s="102">
        <v>11.8</v>
      </c>
      <c r="Q138" s="26">
        <v>1.4</v>
      </c>
      <c r="R138" s="26">
        <v>8.9</v>
      </c>
      <c r="S138" s="26">
        <v>14.7</v>
      </c>
      <c r="T138" s="102">
        <v>20.8</v>
      </c>
      <c r="U138" s="26">
        <v>3</v>
      </c>
      <c r="V138" s="26">
        <v>14.7</v>
      </c>
      <c r="W138" s="26">
        <v>27</v>
      </c>
    </row>
    <row r="139" spans="1:23" ht="15" thickBot="1" x14ac:dyDescent="0.4">
      <c r="A139" s="49">
        <v>135</v>
      </c>
      <c r="B139" s="81" t="s">
        <v>340</v>
      </c>
      <c r="C139" s="50">
        <v>20</v>
      </c>
      <c r="D139" s="74">
        <v>248</v>
      </c>
      <c r="E139" s="50">
        <v>0</v>
      </c>
      <c r="F139" s="50">
        <v>0</v>
      </c>
      <c r="G139" s="50">
        <v>0</v>
      </c>
      <c r="H139" s="74">
        <v>115.1</v>
      </c>
      <c r="I139" s="50">
        <v>74.7</v>
      </c>
      <c r="J139" s="50" t="s">
        <v>673</v>
      </c>
      <c r="K139" s="50">
        <v>352.7</v>
      </c>
      <c r="L139" s="74">
        <v>33.5</v>
      </c>
      <c r="M139" s="50">
        <v>8.5</v>
      </c>
      <c r="N139" s="50">
        <v>11.6</v>
      </c>
      <c r="O139" s="50">
        <v>55.5</v>
      </c>
      <c r="P139" s="102">
        <v>49.9</v>
      </c>
      <c r="Q139" s="26">
        <v>4.4000000000000004</v>
      </c>
      <c r="R139" s="26">
        <v>40.799999999999997</v>
      </c>
      <c r="S139" s="26">
        <v>59</v>
      </c>
      <c r="T139" s="102">
        <v>19.7</v>
      </c>
      <c r="U139" s="26">
        <v>3.8</v>
      </c>
      <c r="V139" s="26">
        <v>7.5</v>
      </c>
      <c r="W139" s="26">
        <v>31.9</v>
      </c>
    </row>
    <row r="140" spans="1:23" ht="15" thickBot="1" x14ac:dyDescent="0.4">
      <c r="A140" s="49">
        <v>136</v>
      </c>
      <c r="B140" s="81" t="s">
        <v>341</v>
      </c>
      <c r="C140" s="50">
        <v>63</v>
      </c>
      <c r="D140" s="74">
        <v>92.2</v>
      </c>
      <c r="E140" s="50">
        <v>22</v>
      </c>
      <c r="F140" s="50">
        <v>22.2</v>
      </c>
      <c r="G140" s="50">
        <v>162.30000000000001</v>
      </c>
      <c r="H140" s="74">
        <v>55.8</v>
      </c>
      <c r="I140" s="50">
        <v>9</v>
      </c>
      <c r="J140" s="50">
        <v>36.799999999999997</v>
      </c>
      <c r="K140" s="50">
        <v>74.7</v>
      </c>
      <c r="L140" s="74">
        <v>46.9</v>
      </c>
      <c r="M140" s="50">
        <v>6.6</v>
      </c>
      <c r="N140" s="50">
        <v>31.6</v>
      </c>
      <c r="O140" s="50">
        <v>62.2</v>
      </c>
      <c r="P140" s="102">
        <v>50.5</v>
      </c>
      <c r="Q140" s="26">
        <v>6.5</v>
      </c>
      <c r="R140" s="26">
        <v>37.299999999999997</v>
      </c>
      <c r="S140" s="26">
        <v>63.8</v>
      </c>
      <c r="T140" s="102">
        <v>32.200000000000003</v>
      </c>
      <c r="U140" s="26">
        <v>6</v>
      </c>
      <c r="V140" s="26">
        <v>19.899999999999999</v>
      </c>
      <c r="W140" s="26">
        <v>44.5</v>
      </c>
    </row>
    <row r="141" spans="1:23" ht="15" thickBot="1" x14ac:dyDescent="0.4">
      <c r="A141" s="49">
        <v>137</v>
      </c>
      <c r="B141" s="81" t="s">
        <v>199</v>
      </c>
      <c r="C141" s="50">
        <v>415</v>
      </c>
      <c r="D141" s="74">
        <v>73.7</v>
      </c>
      <c r="E141" s="50">
        <v>11.3</v>
      </c>
      <c r="F141" s="50">
        <v>50.2</v>
      </c>
      <c r="G141" s="50">
        <v>97.1</v>
      </c>
      <c r="H141" s="74">
        <v>76.3</v>
      </c>
      <c r="I141" s="50">
        <v>4.9000000000000004</v>
      </c>
      <c r="J141" s="50">
        <v>66.599999999999994</v>
      </c>
      <c r="K141" s="50">
        <v>86</v>
      </c>
      <c r="L141" s="74">
        <v>67.400000000000006</v>
      </c>
      <c r="M141" s="50">
        <v>5.8</v>
      </c>
      <c r="N141" s="50">
        <v>55.7</v>
      </c>
      <c r="O141" s="50">
        <v>79.2</v>
      </c>
      <c r="P141" s="102">
        <v>71.7</v>
      </c>
      <c r="Q141" s="26">
        <v>4.5</v>
      </c>
      <c r="R141" s="26">
        <v>62.8</v>
      </c>
      <c r="S141" s="26">
        <v>80.599999999999994</v>
      </c>
      <c r="T141" s="102">
        <v>79.5</v>
      </c>
      <c r="U141" s="26">
        <v>4.4000000000000004</v>
      </c>
      <c r="V141" s="26">
        <v>70.8</v>
      </c>
      <c r="W141" s="26">
        <v>88.3</v>
      </c>
    </row>
    <row r="142" spans="1:23" ht="15" thickBot="1" x14ac:dyDescent="0.4">
      <c r="A142" s="49">
        <v>138</v>
      </c>
      <c r="B142" s="81" t="s">
        <v>342</v>
      </c>
      <c r="C142" s="50">
        <v>104</v>
      </c>
      <c r="D142" s="74">
        <v>40.299999999999997</v>
      </c>
      <c r="E142" s="50">
        <v>29.5</v>
      </c>
      <c r="F142" s="50" t="s">
        <v>674</v>
      </c>
      <c r="G142" s="50">
        <v>167.2</v>
      </c>
      <c r="H142" s="74">
        <v>21.8</v>
      </c>
      <c r="I142" s="50">
        <v>10.9</v>
      </c>
      <c r="J142" s="50" t="s">
        <v>675</v>
      </c>
      <c r="K142" s="50">
        <v>52.2</v>
      </c>
      <c r="L142" s="74">
        <v>30.2</v>
      </c>
      <c r="M142" s="50">
        <v>21.2</v>
      </c>
      <c r="N142" s="50" t="s">
        <v>676</v>
      </c>
      <c r="O142" s="50">
        <v>76.3</v>
      </c>
      <c r="P142" s="102">
        <v>13.6</v>
      </c>
      <c r="Q142" s="26">
        <v>8.5</v>
      </c>
      <c r="R142" s="26" t="s">
        <v>736</v>
      </c>
      <c r="S142" s="26">
        <v>30.8</v>
      </c>
      <c r="T142" s="102">
        <v>5.6</v>
      </c>
      <c r="U142" s="26">
        <v>1.5</v>
      </c>
      <c r="V142" s="26">
        <v>2.5</v>
      </c>
      <c r="W142" s="26">
        <v>8.6999999999999993</v>
      </c>
    </row>
    <row r="143" spans="1:23" ht="16" customHeight="1" thickBot="1" x14ac:dyDescent="0.4">
      <c r="A143" s="49">
        <v>139</v>
      </c>
      <c r="B143" s="81" t="s">
        <v>343</v>
      </c>
      <c r="C143" s="50">
        <v>26</v>
      </c>
      <c r="D143" s="74">
        <v>75.400000000000006</v>
      </c>
      <c r="E143" s="50">
        <v>72.2</v>
      </c>
      <c r="F143" s="50" t="s">
        <v>677</v>
      </c>
      <c r="G143" s="50">
        <v>993.2</v>
      </c>
      <c r="H143" s="74">
        <v>6.4</v>
      </c>
      <c r="I143" s="50">
        <v>4.5</v>
      </c>
      <c r="J143" s="50" t="s">
        <v>678</v>
      </c>
      <c r="K143" s="50">
        <v>63.8</v>
      </c>
      <c r="L143" s="74">
        <v>1.4</v>
      </c>
      <c r="M143" s="50">
        <v>0.6</v>
      </c>
      <c r="N143" s="50" t="s">
        <v>591</v>
      </c>
      <c r="O143" s="50">
        <v>4</v>
      </c>
      <c r="P143" s="102">
        <v>1.2</v>
      </c>
      <c r="Q143" s="26">
        <v>0.1</v>
      </c>
      <c r="R143" s="26">
        <v>0.9</v>
      </c>
      <c r="S143" s="26">
        <v>1.5</v>
      </c>
      <c r="T143" s="102">
        <v>3.9</v>
      </c>
      <c r="U143" s="26">
        <v>4.8</v>
      </c>
      <c r="V143" s="26" t="s">
        <v>687</v>
      </c>
      <c r="W143" s="26">
        <v>17.3</v>
      </c>
    </row>
    <row r="144" spans="1:23" ht="15" thickBot="1" x14ac:dyDescent="0.4">
      <c r="A144" s="49">
        <v>140</v>
      </c>
      <c r="B144" s="81" t="s">
        <v>344</v>
      </c>
      <c r="C144" s="50">
        <v>7</v>
      </c>
      <c r="D144" s="74">
        <v>0</v>
      </c>
      <c r="E144" s="50">
        <v>0</v>
      </c>
      <c r="F144" s="50">
        <v>0</v>
      </c>
      <c r="G144" s="50">
        <v>0</v>
      </c>
      <c r="H144" s="74">
        <v>0</v>
      </c>
      <c r="I144" s="50">
        <v>0</v>
      </c>
      <c r="J144" s="50">
        <v>0</v>
      </c>
      <c r="K144" s="50">
        <v>0</v>
      </c>
      <c r="L144" s="74">
        <v>1.9</v>
      </c>
      <c r="M144" s="50">
        <v>1.7</v>
      </c>
      <c r="N144" s="50" t="s">
        <v>479</v>
      </c>
      <c r="O144" s="50">
        <v>23</v>
      </c>
      <c r="P144" s="102">
        <v>1.5</v>
      </c>
      <c r="Q144" s="26">
        <v>1.4</v>
      </c>
      <c r="R144" s="26">
        <v>0</v>
      </c>
      <c r="S144" s="26">
        <v>0</v>
      </c>
      <c r="T144" s="102">
        <v>1.7</v>
      </c>
      <c r="U144" s="26">
        <v>0.5</v>
      </c>
      <c r="V144" s="26" t="s">
        <v>737</v>
      </c>
      <c r="W144" s="26">
        <v>7.7</v>
      </c>
    </row>
    <row r="145" spans="1:23" ht="15" thickBot="1" x14ac:dyDescent="0.4">
      <c r="A145" s="49">
        <v>141</v>
      </c>
      <c r="B145" s="81" t="s">
        <v>345</v>
      </c>
      <c r="C145" s="50">
        <v>8</v>
      </c>
      <c r="D145" s="74">
        <v>3.6</v>
      </c>
      <c r="E145" s="50">
        <v>0</v>
      </c>
      <c r="F145" s="50">
        <v>0</v>
      </c>
      <c r="G145" s="50">
        <v>0</v>
      </c>
      <c r="H145" s="74">
        <v>8.9</v>
      </c>
      <c r="I145" s="50">
        <v>3.5</v>
      </c>
      <c r="J145" s="50" t="s">
        <v>679</v>
      </c>
      <c r="K145" s="50">
        <v>24</v>
      </c>
      <c r="L145" s="74">
        <v>0</v>
      </c>
      <c r="M145" s="50">
        <v>0</v>
      </c>
      <c r="N145" s="50">
        <v>0</v>
      </c>
      <c r="O145" s="50">
        <v>0</v>
      </c>
      <c r="P145" s="102">
        <v>8.1999999999999993</v>
      </c>
      <c r="Q145" s="26">
        <v>6.7</v>
      </c>
      <c r="R145" s="26" t="s">
        <v>738</v>
      </c>
      <c r="S145" s="26">
        <v>24</v>
      </c>
      <c r="T145" s="102">
        <v>4</v>
      </c>
      <c r="U145" s="26">
        <v>0</v>
      </c>
      <c r="V145" s="26">
        <v>0</v>
      </c>
      <c r="W145" s="26">
        <v>0</v>
      </c>
    </row>
    <row r="146" spans="1:23" ht="15" thickBot="1" x14ac:dyDescent="0.4">
      <c r="A146" s="49">
        <v>142</v>
      </c>
      <c r="B146" s="81" t="s">
        <v>346</v>
      </c>
      <c r="C146" s="50">
        <v>16</v>
      </c>
      <c r="D146" s="74">
        <v>177.1</v>
      </c>
      <c r="E146" s="50">
        <v>0</v>
      </c>
      <c r="F146" s="50">
        <v>0</v>
      </c>
      <c r="G146" s="50">
        <v>0</v>
      </c>
      <c r="H146" s="74">
        <v>52</v>
      </c>
      <c r="I146" s="50">
        <v>0</v>
      </c>
      <c r="J146" s="50">
        <v>52</v>
      </c>
      <c r="K146" s="50">
        <v>52</v>
      </c>
      <c r="L146" s="74">
        <v>43.7</v>
      </c>
      <c r="M146" s="50">
        <v>9</v>
      </c>
      <c r="N146" s="50">
        <v>5</v>
      </c>
      <c r="O146" s="50">
        <v>82.4</v>
      </c>
      <c r="P146" s="102">
        <v>53.9</v>
      </c>
      <c r="Q146" s="26">
        <v>99.8</v>
      </c>
      <c r="R146" s="26" t="s">
        <v>739</v>
      </c>
      <c r="S146" s="26">
        <v>1322</v>
      </c>
      <c r="T146" s="102">
        <v>24.6</v>
      </c>
      <c r="U146" s="26">
        <v>8.3000000000000007</v>
      </c>
      <c r="V146" s="26">
        <v>4.2</v>
      </c>
      <c r="W146" s="26">
        <v>45</v>
      </c>
    </row>
    <row r="147" spans="1:23" ht="15" thickBot="1" x14ac:dyDescent="0.4">
      <c r="A147" s="49">
        <v>143</v>
      </c>
      <c r="B147" s="81" t="s">
        <v>347</v>
      </c>
      <c r="C147" s="50">
        <v>10</v>
      </c>
      <c r="D147" s="74">
        <v>61.9</v>
      </c>
      <c r="E147" s="50">
        <v>174.5</v>
      </c>
      <c r="F147" s="50">
        <v>0</v>
      </c>
      <c r="G147" s="50">
        <v>0</v>
      </c>
      <c r="H147" s="74">
        <v>0</v>
      </c>
      <c r="I147" s="50">
        <v>0</v>
      </c>
      <c r="J147" s="50">
        <v>0</v>
      </c>
      <c r="K147" s="50">
        <v>0</v>
      </c>
      <c r="L147" s="74">
        <v>26</v>
      </c>
      <c r="M147" s="50">
        <v>0</v>
      </c>
      <c r="N147" s="50">
        <v>0</v>
      </c>
      <c r="O147" s="50">
        <v>0</v>
      </c>
      <c r="P147" s="102">
        <v>96.6</v>
      </c>
      <c r="Q147" s="26">
        <v>338.4</v>
      </c>
      <c r="R147" s="26">
        <v>0</v>
      </c>
      <c r="S147" s="26">
        <v>0</v>
      </c>
      <c r="T147" s="102">
        <v>95.3</v>
      </c>
      <c r="U147" s="26">
        <v>58.2</v>
      </c>
      <c r="V147" s="26" t="s">
        <v>624</v>
      </c>
      <c r="W147" s="26">
        <v>834.4</v>
      </c>
    </row>
    <row r="148" spans="1:23" ht="23.5" thickBot="1" x14ac:dyDescent="0.4">
      <c r="A148" s="49">
        <v>144</v>
      </c>
      <c r="B148" s="81" t="s">
        <v>348</v>
      </c>
      <c r="C148" s="50">
        <v>2</v>
      </c>
      <c r="D148" s="74">
        <v>0</v>
      </c>
      <c r="E148" s="50">
        <v>0</v>
      </c>
      <c r="F148" s="50">
        <v>0</v>
      </c>
      <c r="G148" s="50">
        <v>0</v>
      </c>
      <c r="H148" s="74">
        <v>0</v>
      </c>
      <c r="I148" s="50">
        <v>0</v>
      </c>
      <c r="J148" s="50">
        <v>0</v>
      </c>
      <c r="K148" s="50">
        <v>0</v>
      </c>
      <c r="L148" s="74">
        <v>0</v>
      </c>
      <c r="M148" s="50">
        <v>0</v>
      </c>
      <c r="N148" s="50">
        <v>0</v>
      </c>
      <c r="O148" s="50">
        <v>0</v>
      </c>
      <c r="P148" s="102">
        <v>52</v>
      </c>
      <c r="Q148" s="26">
        <v>0</v>
      </c>
      <c r="R148" s="26">
        <v>52</v>
      </c>
      <c r="S148" s="26">
        <v>52</v>
      </c>
      <c r="T148" s="102">
        <v>26</v>
      </c>
      <c r="U148" s="26">
        <v>0</v>
      </c>
      <c r="V148" s="26">
        <v>0</v>
      </c>
      <c r="W148" s="26">
        <v>0</v>
      </c>
    </row>
    <row r="149" spans="1:23" ht="15" thickBot="1" x14ac:dyDescent="0.4">
      <c r="A149" s="49">
        <v>145</v>
      </c>
      <c r="B149" s="81" t="s">
        <v>349</v>
      </c>
      <c r="C149" s="50">
        <v>5</v>
      </c>
      <c r="D149" s="74">
        <v>0</v>
      </c>
      <c r="E149" s="50">
        <v>0</v>
      </c>
      <c r="F149" s="50">
        <v>0</v>
      </c>
      <c r="G149" s="50">
        <v>0</v>
      </c>
      <c r="H149" s="74">
        <v>52</v>
      </c>
      <c r="I149" s="50">
        <v>0</v>
      </c>
      <c r="J149" s="50">
        <v>52</v>
      </c>
      <c r="K149" s="50">
        <v>52</v>
      </c>
      <c r="L149" s="74">
        <v>0</v>
      </c>
      <c r="M149" s="50">
        <v>0</v>
      </c>
      <c r="N149" s="50">
        <v>0</v>
      </c>
      <c r="O149" s="50">
        <v>0</v>
      </c>
      <c r="P149" s="102">
        <v>139.9</v>
      </c>
      <c r="Q149" s="26">
        <v>32.6</v>
      </c>
      <c r="R149" s="26" t="s">
        <v>480</v>
      </c>
      <c r="S149" s="26">
        <v>280.10000000000002</v>
      </c>
      <c r="T149" s="102">
        <v>52</v>
      </c>
      <c r="U149" s="26">
        <v>0</v>
      </c>
      <c r="V149" s="26">
        <v>52</v>
      </c>
      <c r="W149" s="26">
        <v>52</v>
      </c>
    </row>
    <row r="150" spans="1:23" ht="15" thickBot="1" x14ac:dyDescent="0.4">
      <c r="A150" s="49">
        <v>146</v>
      </c>
      <c r="B150" s="81" t="s">
        <v>350</v>
      </c>
      <c r="C150" s="50">
        <v>3</v>
      </c>
      <c r="D150" s="74">
        <v>0</v>
      </c>
      <c r="E150" s="50">
        <v>0</v>
      </c>
      <c r="F150" s="50">
        <v>0</v>
      </c>
      <c r="G150" s="50">
        <v>0</v>
      </c>
      <c r="H150" s="74">
        <v>156</v>
      </c>
      <c r="I150" s="50">
        <v>0</v>
      </c>
      <c r="J150" s="50">
        <v>156</v>
      </c>
      <c r="K150" s="50">
        <v>156</v>
      </c>
      <c r="L150" s="74">
        <v>364</v>
      </c>
      <c r="M150" s="50">
        <v>0</v>
      </c>
      <c r="N150" s="50">
        <v>364</v>
      </c>
      <c r="O150" s="50">
        <v>364</v>
      </c>
      <c r="P150" s="102">
        <v>0</v>
      </c>
      <c r="Q150" s="26">
        <v>0</v>
      </c>
      <c r="R150" s="26">
        <v>0</v>
      </c>
      <c r="S150" s="26">
        <v>0</v>
      </c>
      <c r="T150" s="102">
        <v>52</v>
      </c>
      <c r="U150" s="26">
        <v>0</v>
      </c>
      <c r="V150" s="26">
        <v>0</v>
      </c>
      <c r="W150" s="26">
        <v>0</v>
      </c>
    </row>
    <row r="151" spans="1:23" ht="15" thickBot="1" x14ac:dyDescent="0.4">
      <c r="A151" s="49">
        <v>147</v>
      </c>
      <c r="B151" s="81" t="s">
        <v>351</v>
      </c>
      <c r="C151" s="50">
        <v>1</v>
      </c>
      <c r="D151" s="74">
        <v>0</v>
      </c>
      <c r="E151" s="50">
        <v>0</v>
      </c>
      <c r="F151" s="50">
        <v>0</v>
      </c>
      <c r="G151" s="50">
        <v>0</v>
      </c>
      <c r="H151" s="74">
        <v>0</v>
      </c>
      <c r="I151" s="50">
        <v>0</v>
      </c>
      <c r="J151" s="50">
        <v>0</v>
      </c>
      <c r="K151" s="50">
        <v>0</v>
      </c>
      <c r="L151" s="74">
        <v>21</v>
      </c>
      <c r="M151" s="50">
        <v>0</v>
      </c>
      <c r="N151" s="50">
        <v>0</v>
      </c>
      <c r="O151" s="50">
        <v>0</v>
      </c>
      <c r="P151" s="102">
        <v>0</v>
      </c>
      <c r="Q151" s="26">
        <v>0</v>
      </c>
      <c r="R151" s="26">
        <v>0</v>
      </c>
      <c r="S151" s="26">
        <v>0</v>
      </c>
      <c r="T151" s="102">
        <v>0</v>
      </c>
      <c r="U151" s="26">
        <v>0</v>
      </c>
      <c r="V151" s="26">
        <v>0</v>
      </c>
      <c r="W151" s="26">
        <v>0</v>
      </c>
    </row>
    <row r="152" spans="1:23" ht="15" thickBot="1" x14ac:dyDescent="0.4">
      <c r="A152" s="49">
        <v>148</v>
      </c>
      <c r="B152" s="81" t="s">
        <v>352</v>
      </c>
      <c r="C152" s="50">
        <v>5</v>
      </c>
      <c r="D152" s="74">
        <v>227.6</v>
      </c>
      <c r="E152" s="50">
        <v>0</v>
      </c>
      <c r="F152" s="50">
        <v>0</v>
      </c>
      <c r="G152" s="50">
        <v>0</v>
      </c>
      <c r="H152" s="74">
        <v>0</v>
      </c>
      <c r="I152" s="50">
        <v>0</v>
      </c>
      <c r="J152" s="50">
        <v>0</v>
      </c>
      <c r="K152" s="50">
        <v>0</v>
      </c>
      <c r="L152" s="74">
        <v>0</v>
      </c>
      <c r="M152" s="50">
        <v>0</v>
      </c>
      <c r="N152" s="50">
        <v>0</v>
      </c>
      <c r="O152" s="50">
        <v>0</v>
      </c>
      <c r="P152" s="102">
        <v>2.7</v>
      </c>
      <c r="Q152" s="26">
        <v>0.5</v>
      </c>
      <c r="R152" s="26">
        <v>0.7</v>
      </c>
      <c r="S152" s="26">
        <v>4.8</v>
      </c>
      <c r="T152" s="102">
        <v>1</v>
      </c>
      <c r="U152" s="26">
        <v>0</v>
      </c>
      <c r="V152" s="26">
        <v>0</v>
      </c>
      <c r="W152" s="26">
        <v>0</v>
      </c>
    </row>
    <row r="153" spans="1:23" ht="15" thickBot="1" x14ac:dyDescent="0.4">
      <c r="A153" s="49">
        <v>149</v>
      </c>
      <c r="B153" s="81" t="s">
        <v>353</v>
      </c>
      <c r="C153" s="50">
        <v>44</v>
      </c>
      <c r="D153" s="74">
        <v>28</v>
      </c>
      <c r="E153" s="50">
        <v>11.9</v>
      </c>
      <c r="F153" s="50" t="s">
        <v>594</v>
      </c>
      <c r="G153" s="50">
        <v>65.900000000000006</v>
      </c>
      <c r="H153" s="74">
        <v>21.5</v>
      </c>
      <c r="I153" s="50">
        <v>9.3000000000000007</v>
      </c>
      <c r="J153" s="50" t="s">
        <v>680</v>
      </c>
      <c r="K153" s="50">
        <v>47.2</v>
      </c>
      <c r="L153" s="74">
        <v>28.8</v>
      </c>
      <c r="M153" s="50">
        <v>27.6</v>
      </c>
      <c r="N153" s="50" t="s">
        <v>681</v>
      </c>
      <c r="O153" s="50">
        <v>94.1</v>
      </c>
      <c r="P153" s="102">
        <v>113.3</v>
      </c>
      <c r="Q153" s="26">
        <v>57.4</v>
      </c>
      <c r="R153" s="26" t="s">
        <v>740</v>
      </c>
      <c r="S153" s="26">
        <v>245.6</v>
      </c>
      <c r="T153" s="102">
        <v>10.5</v>
      </c>
      <c r="U153" s="26">
        <v>2.8</v>
      </c>
      <c r="V153" s="26">
        <v>4.4000000000000004</v>
      </c>
      <c r="W153" s="26">
        <v>16.600000000000001</v>
      </c>
    </row>
    <row r="154" spans="1:23" ht="15" thickBot="1" x14ac:dyDescent="0.4">
      <c r="A154" s="49">
        <v>150</v>
      </c>
      <c r="B154" s="81" t="s">
        <v>354</v>
      </c>
      <c r="C154" s="50">
        <v>73</v>
      </c>
      <c r="D154" s="74">
        <v>31.3</v>
      </c>
      <c r="E154" s="50">
        <v>57.8</v>
      </c>
      <c r="F154" s="50">
        <v>0</v>
      </c>
      <c r="G154" s="50">
        <v>0</v>
      </c>
      <c r="H154" s="74">
        <v>22</v>
      </c>
      <c r="I154" s="50">
        <v>13.6</v>
      </c>
      <c r="J154" s="50" t="s">
        <v>682</v>
      </c>
      <c r="K154" s="50">
        <v>55.3</v>
      </c>
      <c r="L154" s="74">
        <v>11.1</v>
      </c>
      <c r="M154" s="50">
        <v>3</v>
      </c>
      <c r="N154" s="50" t="s">
        <v>573</v>
      </c>
      <c r="O154" s="50">
        <v>49</v>
      </c>
      <c r="P154" s="102">
        <v>12.2</v>
      </c>
      <c r="Q154" s="26">
        <v>6.2</v>
      </c>
      <c r="R154" s="26" t="s">
        <v>741</v>
      </c>
      <c r="S154" s="26">
        <v>25.1</v>
      </c>
      <c r="T154" s="102">
        <v>8.1</v>
      </c>
      <c r="U154" s="26">
        <v>1.7</v>
      </c>
      <c r="V154" s="26">
        <v>4.5</v>
      </c>
      <c r="W154" s="26">
        <v>11.6</v>
      </c>
    </row>
    <row r="155" spans="1:23" ht="15" thickBot="1" x14ac:dyDescent="0.4">
      <c r="A155" s="49">
        <v>151</v>
      </c>
      <c r="B155" s="81" t="s">
        <v>355</v>
      </c>
      <c r="C155" s="50">
        <v>128</v>
      </c>
      <c r="D155" s="74">
        <v>26.5</v>
      </c>
      <c r="E155" s="50">
        <v>14.3</v>
      </c>
      <c r="F155" s="50" t="s">
        <v>683</v>
      </c>
      <c r="G155" s="50">
        <v>59.4</v>
      </c>
      <c r="H155" s="74">
        <v>34.9</v>
      </c>
      <c r="I155" s="50">
        <v>8.8000000000000007</v>
      </c>
      <c r="J155" s="50">
        <v>16.600000000000001</v>
      </c>
      <c r="K155" s="50">
        <v>53.3</v>
      </c>
      <c r="L155" s="74">
        <v>23.5</v>
      </c>
      <c r="M155" s="50">
        <v>8.4</v>
      </c>
      <c r="N155" s="50">
        <v>5.4</v>
      </c>
      <c r="O155" s="50">
        <v>41.6</v>
      </c>
      <c r="P155" s="102">
        <v>8.3000000000000007</v>
      </c>
      <c r="Q155" s="26">
        <v>1.8</v>
      </c>
      <c r="R155" s="26">
        <v>4.7</v>
      </c>
      <c r="S155" s="26">
        <v>11.8</v>
      </c>
      <c r="T155" s="102">
        <v>13.3</v>
      </c>
      <c r="U155" s="26">
        <v>4.0999999999999996</v>
      </c>
      <c r="V155" s="26">
        <v>4.8</v>
      </c>
      <c r="W155" s="26">
        <v>21.8</v>
      </c>
    </row>
    <row r="156" spans="1:23" ht="15" thickBot="1" x14ac:dyDescent="0.4">
      <c r="A156" s="49">
        <v>152</v>
      </c>
      <c r="B156" s="81" t="s">
        <v>356</v>
      </c>
      <c r="C156" s="50">
        <v>173</v>
      </c>
      <c r="D156" s="74">
        <v>52.6</v>
      </c>
      <c r="E156" s="50">
        <v>21.1</v>
      </c>
      <c r="F156" s="50">
        <v>7.3</v>
      </c>
      <c r="G156" s="50">
        <v>98</v>
      </c>
      <c r="H156" s="74">
        <v>57.2</v>
      </c>
      <c r="I156" s="50">
        <v>10.6</v>
      </c>
      <c r="J156" s="50">
        <v>35.6</v>
      </c>
      <c r="K156" s="50">
        <v>78.900000000000006</v>
      </c>
      <c r="L156" s="74">
        <v>36.6</v>
      </c>
      <c r="M156" s="50">
        <v>12.4</v>
      </c>
      <c r="N156" s="50">
        <v>10.7</v>
      </c>
      <c r="O156" s="50">
        <v>62.5</v>
      </c>
      <c r="P156" s="102">
        <v>44.6</v>
      </c>
      <c r="Q156" s="26">
        <v>7.1</v>
      </c>
      <c r="R156" s="26">
        <v>30.4</v>
      </c>
      <c r="S156" s="26">
        <v>58.8</v>
      </c>
      <c r="T156" s="102">
        <v>26.8</v>
      </c>
      <c r="U156" s="26">
        <v>6.9</v>
      </c>
      <c r="V156" s="26">
        <v>13</v>
      </c>
      <c r="W156" s="26">
        <v>40.6</v>
      </c>
    </row>
    <row r="157" spans="1:23" ht="15" thickBot="1" x14ac:dyDescent="0.4">
      <c r="A157" s="49">
        <v>153</v>
      </c>
      <c r="B157" s="81" t="s">
        <v>357</v>
      </c>
      <c r="C157" s="50">
        <v>29</v>
      </c>
      <c r="D157" s="74">
        <v>77.7</v>
      </c>
      <c r="E157" s="50">
        <v>0</v>
      </c>
      <c r="F157" s="50">
        <v>0</v>
      </c>
      <c r="G157" s="50">
        <v>0</v>
      </c>
      <c r="H157" s="74">
        <v>97.2</v>
      </c>
      <c r="I157" s="50">
        <v>9.8000000000000007</v>
      </c>
      <c r="J157" s="50">
        <v>66.099999999999994</v>
      </c>
      <c r="K157" s="50">
        <v>128.19999999999999</v>
      </c>
      <c r="L157" s="74">
        <v>64.7</v>
      </c>
      <c r="M157" s="50">
        <v>33.1</v>
      </c>
      <c r="N157" s="50" t="s">
        <v>684</v>
      </c>
      <c r="O157" s="50">
        <v>156.69999999999999</v>
      </c>
      <c r="P157" s="102">
        <v>233.6</v>
      </c>
      <c r="Q157" s="26">
        <v>77</v>
      </c>
      <c r="R157" s="26">
        <v>45.3</v>
      </c>
      <c r="S157" s="26">
        <v>422</v>
      </c>
      <c r="T157" s="102">
        <v>68.400000000000006</v>
      </c>
      <c r="U157" s="26">
        <v>15</v>
      </c>
      <c r="V157" s="26">
        <v>34.9</v>
      </c>
      <c r="W157" s="26">
        <v>101.8</v>
      </c>
    </row>
    <row r="158" spans="1:23" ht="15" thickBot="1" x14ac:dyDescent="0.4">
      <c r="A158" s="49">
        <v>154</v>
      </c>
      <c r="B158" s="81" t="s">
        <v>201</v>
      </c>
      <c r="C158" s="50">
        <v>397</v>
      </c>
      <c r="D158" s="74">
        <v>98.2</v>
      </c>
      <c r="E158" s="50">
        <v>11.3</v>
      </c>
      <c r="F158" s="50">
        <v>75.2</v>
      </c>
      <c r="G158" s="50">
        <v>121.3</v>
      </c>
      <c r="H158" s="74">
        <v>115.7</v>
      </c>
      <c r="I158" s="50">
        <v>7.6</v>
      </c>
      <c r="J158" s="50">
        <v>100.6</v>
      </c>
      <c r="K158" s="50">
        <v>130.80000000000001</v>
      </c>
      <c r="L158" s="74">
        <v>92.3</v>
      </c>
      <c r="M158" s="50">
        <v>9.1999999999999993</v>
      </c>
      <c r="N158" s="50">
        <v>74.099999999999994</v>
      </c>
      <c r="O158" s="50">
        <v>110.6</v>
      </c>
      <c r="P158" s="102">
        <v>106.8</v>
      </c>
      <c r="Q158" s="26">
        <v>5.3</v>
      </c>
      <c r="R158" s="26">
        <v>96.3</v>
      </c>
      <c r="S158" s="26">
        <v>117.3</v>
      </c>
      <c r="T158" s="102">
        <v>106.9</v>
      </c>
      <c r="U158" s="26">
        <v>5.4</v>
      </c>
      <c r="V158" s="26">
        <v>96.1</v>
      </c>
      <c r="W158" s="26">
        <v>117.7</v>
      </c>
    </row>
    <row r="159" spans="1:23" ht="15" thickBot="1" x14ac:dyDescent="0.4">
      <c r="A159" s="49">
        <v>155</v>
      </c>
      <c r="B159" s="81" t="s">
        <v>358</v>
      </c>
      <c r="C159" s="50">
        <v>162</v>
      </c>
      <c r="D159" s="74">
        <v>91.5</v>
      </c>
      <c r="E159" s="50">
        <v>17.899999999999999</v>
      </c>
      <c r="F159" s="50">
        <v>45.5</v>
      </c>
      <c r="G159" s="50">
        <v>137.5</v>
      </c>
      <c r="H159" s="74">
        <v>101.9</v>
      </c>
      <c r="I159" s="50">
        <v>11.9</v>
      </c>
      <c r="J159" s="50">
        <v>77.5</v>
      </c>
      <c r="K159" s="50">
        <v>126.3</v>
      </c>
      <c r="L159" s="74">
        <v>80.099999999999994</v>
      </c>
      <c r="M159" s="50">
        <v>13.4</v>
      </c>
      <c r="N159" s="50">
        <v>52.4</v>
      </c>
      <c r="O159" s="50">
        <v>107.8</v>
      </c>
      <c r="P159" s="102">
        <v>86.3</v>
      </c>
      <c r="Q159" s="26">
        <v>8.5</v>
      </c>
      <c r="R159" s="26">
        <v>69.3</v>
      </c>
      <c r="S159" s="26">
        <v>103.4</v>
      </c>
      <c r="T159" s="102">
        <v>74.3</v>
      </c>
      <c r="U159" s="26">
        <v>10</v>
      </c>
      <c r="V159" s="26">
        <v>54.1</v>
      </c>
      <c r="W159" s="26">
        <v>94.5</v>
      </c>
    </row>
    <row r="160" spans="1:23" ht="15" thickBot="1" x14ac:dyDescent="0.4">
      <c r="A160" s="49">
        <v>156</v>
      </c>
      <c r="B160" s="81" t="s">
        <v>359</v>
      </c>
      <c r="C160" s="50">
        <v>206</v>
      </c>
      <c r="D160" s="74">
        <v>77.8</v>
      </c>
      <c r="E160" s="50">
        <v>33.299999999999997</v>
      </c>
      <c r="F160" s="50">
        <v>2.5</v>
      </c>
      <c r="G160" s="50">
        <v>153.1</v>
      </c>
      <c r="H160" s="74">
        <v>76.3</v>
      </c>
      <c r="I160" s="50">
        <v>22.9</v>
      </c>
      <c r="J160" s="50">
        <v>29.1</v>
      </c>
      <c r="K160" s="50">
        <v>123.5</v>
      </c>
      <c r="L160" s="74">
        <v>99.3</v>
      </c>
      <c r="M160" s="50">
        <v>22.8</v>
      </c>
      <c r="N160" s="50">
        <v>52</v>
      </c>
      <c r="O160" s="50">
        <v>146.5</v>
      </c>
      <c r="P160" s="102">
        <v>88.9</v>
      </c>
      <c r="Q160" s="26">
        <v>12.5</v>
      </c>
      <c r="R160" s="26">
        <v>63.8</v>
      </c>
      <c r="S160" s="26">
        <v>114.1</v>
      </c>
      <c r="T160" s="102">
        <v>68.7</v>
      </c>
      <c r="U160" s="26">
        <v>7.5</v>
      </c>
      <c r="V160" s="26">
        <v>53.8</v>
      </c>
      <c r="W160" s="26">
        <v>83.6</v>
      </c>
    </row>
    <row r="161" spans="1:23" ht="15" thickBot="1" x14ac:dyDescent="0.4">
      <c r="A161" s="49">
        <v>157</v>
      </c>
      <c r="B161" s="81" t="s">
        <v>197</v>
      </c>
      <c r="C161" s="50">
        <v>489</v>
      </c>
      <c r="D161" s="74">
        <v>161.80000000000001</v>
      </c>
      <c r="E161" s="50">
        <v>21.8</v>
      </c>
      <c r="F161" s="50">
        <v>117.5</v>
      </c>
      <c r="G161" s="50">
        <v>206.2</v>
      </c>
      <c r="H161" s="74">
        <v>147.30000000000001</v>
      </c>
      <c r="I161" s="50">
        <v>13.8</v>
      </c>
      <c r="J161" s="50">
        <v>119.7</v>
      </c>
      <c r="K161" s="50">
        <v>174.9</v>
      </c>
      <c r="L161" s="74">
        <v>174.8</v>
      </c>
      <c r="M161" s="50">
        <v>16.3</v>
      </c>
      <c r="N161" s="50">
        <v>142.30000000000001</v>
      </c>
      <c r="O161" s="50">
        <v>207.3</v>
      </c>
      <c r="P161" s="102">
        <v>118</v>
      </c>
      <c r="Q161" s="26">
        <v>8.8000000000000007</v>
      </c>
      <c r="R161" s="26">
        <v>100.7</v>
      </c>
      <c r="S161" s="26">
        <v>135.19999999999999</v>
      </c>
      <c r="T161" s="102">
        <v>107.2</v>
      </c>
      <c r="U161" s="26">
        <v>8.3000000000000007</v>
      </c>
      <c r="V161" s="26">
        <v>90.7</v>
      </c>
      <c r="W161" s="26">
        <v>123.7</v>
      </c>
    </row>
    <row r="162" spans="1:23" ht="15" thickBot="1" x14ac:dyDescent="0.4">
      <c r="A162" s="49">
        <v>158</v>
      </c>
      <c r="B162" s="81" t="s">
        <v>360</v>
      </c>
      <c r="C162" s="50">
        <v>221</v>
      </c>
      <c r="D162" s="74">
        <v>44.4</v>
      </c>
      <c r="E162" s="50">
        <v>31</v>
      </c>
      <c r="F162" s="50" t="s">
        <v>684</v>
      </c>
      <c r="G162" s="50">
        <v>116</v>
      </c>
      <c r="H162" s="74">
        <v>29.8</v>
      </c>
      <c r="I162" s="50">
        <v>11.2</v>
      </c>
      <c r="J162" s="50">
        <v>6.8</v>
      </c>
      <c r="K162" s="50">
        <v>52.8</v>
      </c>
      <c r="L162" s="74">
        <v>21.4</v>
      </c>
      <c r="M162" s="50">
        <v>6.8</v>
      </c>
      <c r="N162" s="50">
        <v>7.6</v>
      </c>
      <c r="O162" s="50">
        <v>35.200000000000003</v>
      </c>
      <c r="P162" s="102">
        <v>31</v>
      </c>
      <c r="Q162" s="26">
        <v>6.2</v>
      </c>
      <c r="R162" s="26">
        <v>18.5</v>
      </c>
      <c r="S162" s="26">
        <v>43.4</v>
      </c>
      <c r="T162" s="102">
        <v>79.8</v>
      </c>
      <c r="U162" s="26">
        <v>15.2</v>
      </c>
      <c r="V162" s="26">
        <v>49.4</v>
      </c>
      <c r="W162" s="26">
        <v>110.2</v>
      </c>
    </row>
    <row r="163" spans="1:23" ht="15" thickBot="1" x14ac:dyDescent="0.4">
      <c r="A163" s="49">
        <v>159</v>
      </c>
      <c r="B163" s="81" t="s">
        <v>361</v>
      </c>
      <c r="C163" s="50">
        <v>32</v>
      </c>
      <c r="D163" s="74">
        <v>100.4</v>
      </c>
      <c r="E163" s="50">
        <v>97.8</v>
      </c>
      <c r="F163" s="50" t="s">
        <v>685</v>
      </c>
      <c r="G163" s="50">
        <v>521.29999999999995</v>
      </c>
      <c r="H163" s="74">
        <v>105.2</v>
      </c>
      <c r="I163" s="50">
        <v>77.599999999999994</v>
      </c>
      <c r="J163" s="50" t="s">
        <v>686</v>
      </c>
      <c r="K163" s="50">
        <v>352.1</v>
      </c>
      <c r="L163" s="74">
        <v>53.7</v>
      </c>
      <c r="M163" s="50">
        <v>27.4</v>
      </c>
      <c r="N163" s="50" t="s">
        <v>687</v>
      </c>
      <c r="O163" s="50">
        <v>116.9</v>
      </c>
      <c r="P163" s="102">
        <v>57.2</v>
      </c>
      <c r="Q163" s="26">
        <v>29.6</v>
      </c>
      <c r="R163" s="26" t="s">
        <v>742</v>
      </c>
      <c r="S163" s="26">
        <v>151.30000000000001</v>
      </c>
      <c r="T163" s="102">
        <v>234.2</v>
      </c>
      <c r="U163" s="26">
        <v>74.3</v>
      </c>
      <c r="V163" s="26" t="s">
        <v>577</v>
      </c>
      <c r="W163" s="26">
        <v>470.8</v>
      </c>
    </row>
    <row r="164" spans="1:23" ht="15" thickBot="1" x14ac:dyDescent="0.4">
      <c r="A164" s="49">
        <v>160</v>
      </c>
      <c r="B164" s="81" t="s">
        <v>362</v>
      </c>
      <c r="C164" s="50">
        <v>19</v>
      </c>
      <c r="D164" s="74">
        <v>103.3</v>
      </c>
      <c r="E164" s="50">
        <v>130.69999999999999</v>
      </c>
      <c r="F164" s="50" t="s">
        <v>688</v>
      </c>
      <c r="G164" s="50">
        <v>1765</v>
      </c>
      <c r="H164" s="74">
        <v>124.9</v>
      </c>
      <c r="I164" s="50">
        <v>122.2</v>
      </c>
      <c r="J164" s="50">
        <v>0</v>
      </c>
      <c r="K164" s="50">
        <v>0</v>
      </c>
      <c r="L164" s="74">
        <v>52</v>
      </c>
      <c r="M164" s="50">
        <v>0</v>
      </c>
      <c r="N164" s="50">
        <v>0</v>
      </c>
      <c r="O164" s="50">
        <v>0</v>
      </c>
      <c r="P164" s="102">
        <v>24.4</v>
      </c>
      <c r="Q164" s="26">
        <v>3.2</v>
      </c>
      <c r="R164" s="26">
        <v>17</v>
      </c>
      <c r="S164" s="26">
        <v>31.7</v>
      </c>
      <c r="T164" s="102">
        <v>101.3</v>
      </c>
      <c r="U164" s="26">
        <v>35</v>
      </c>
      <c r="V164" s="26">
        <v>11.2</v>
      </c>
      <c r="W164" s="26">
        <v>191.4</v>
      </c>
    </row>
    <row r="165" spans="1:23" ht="15" thickBot="1" x14ac:dyDescent="0.4">
      <c r="A165" s="49">
        <v>161</v>
      </c>
      <c r="B165" s="81" t="s">
        <v>363</v>
      </c>
      <c r="C165" s="50">
        <v>22</v>
      </c>
      <c r="D165" s="74">
        <v>123.2</v>
      </c>
      <c r="E165" s="50">
        <v>75.900000000000006</v>
      </c>
      <c r="F165" s="50" t="s">
        <v>689</v>
      </c>
      <c r="G165" s="50">
        <v>449.6</v>
      </c>
      <c r="H165" s="74">
        <v>364</v>
      </c>
      <c r="I165" s="50">
        <v>0</v>
      </c>
      <c r="J165" s="50">
        <v>364</v>
      </c>
      <c r="K165" s="50">
        <v>364</v>
      </c>
      <c r="L165" s="74">
        <v>72.3</v>
      </c>
      <c r="M165" s="50">
        <v>45.2</v>
      </c>
      <c r="N165" s="50" t="s">
        <v>690</v>
      </c>
      <c r="O165" s="50">
        <v>216</v>
      </c>
      <c r="P165" s="102">
        <v>203.6</v>
      </c>
      <c r="Q165" s="26">
        <v>57.7</v>
      </c>
      <c r="R165" s="26">
        <v>43.5</v>
      </c>
      <c r="S165" s="26">
        <v>363.8</v>
      </c>
      <c r="T165" s="102">
        <v>217.4</v>
      </c>
      <c r="U165" s="26">
        <v>36.799999999999997</v>
      </c>
      <c r="V165" s="26">
        <v>100.4</v>
      </c>
      <c r="W165" s="26">
        <v>334.4</v>
      </c>
    </row>
    <row r="166" spans="1:23" ht="15" thickBot="1" x14ac:dyDescent="0.4">
      <c r="A166" s="49">
        <v>162</v>
      </c>
      <c r="B166" s="81" t="s">
        <v>364</v>
      </c>
      <c r="C166" s="50">
        <v>46</v>
      </c>
      <c r="D166" s="74">
        <v>36.799999999999997</v>
      </c>
      <c r="E166" s="50">
        <v>47.5</v>
      </c>
      <c r="F166" s="50" t="s">
        <v>691</v>
      </c>
      <c r="G166" s="50">
        <v>640</v>
      </c>
      <c r="H166" s="74">
        <v>51.3</v>
      </c>
      <c r="I166" s="50">
        <v>17.7</v>
      </c>
      <c r="J166" s="50">
        <v>8</v>
      </c>
      <c r="K166" s="50">
        <v>94.6</v>
      </c>
      <c r="L166" s="74">
        <v>8.6999999999999993</v>
      </c>
      <c r="M166" s="50">
        <v>7.4</v>
      </c>
      <c r="N166" s="50" t="s">
        <v>692</v>
      </c>
      <c r="O166" s="50">
        <v>29.2</v>
      </c>
      <c r="P166" s="102">
        <v>13.1</v>
      </c>
      <c r="Q166" s="26">
        <v>2.2999999999999998</v>
      </c>
      <c r="R166" s="26">
        <v>8.3000000000000007</v>
      </c>
      <c r="S166" s="26">
        <v>17.899999999999999</v>
      </c>
      <c r="T166" s="102">
        <v>5.7</v>
      </c>
      <c r="U166" s="26">
        <v>6.6</v>
      </c>
      <c r="V166" s="26" t="s">
        <v>594</v>
      </c>
      <c r="W166" s="26">
        <v>21.4</v>
      </c>
    </row>
    <row r="167" spans="1:23" ht="15" thickBot="1" x14ac:dyDescent="0.4">
      <c r="A167" s="49">
        <v>163</v>
      </c>
      <c r="B167" s="81" t="s">
        <v>189</v>
      </c>
      <c r="C167" s="50">
        <v>1519</v>
      </c>
      <c r="D167" s="74">
        <v>146.6</v>
      </c>
      <c r="E167" s="50">
        <v>12.4</v>
      </c>
      <c r="F167" s="50">
        <v>122</v>
      </c>
      <c r="G167" s="50">
        <v>171.3</v>
      </c>
      <c r="H167" s="74">
        <v>171.5</v>
      </c>
      <c r="I167" s="50">
        <v>8.8000000000000007</v>
      </c>
      <c r="J167" s="50">
        <v>154.19999999999999</v>
      </c>
      <c r="K167" s="50">
        <v>188.8</v>
      </c>
      <c r="L167" s="74">
        <v>164.9</v>
      </c>
      <c r="M167" s="50">
        <v>9</v>
      </c>
      <c r="N167" s="50">
        <v>147.19999999999999</v>
      </c>
      <c r="O167" s="50">
        <v>182.7</v>
      </c>
      <c r="P167" s="102">
        <v>111.4</v>
      </c>
      <c r="Q167" s="26">
        <v>4.4000000000000004</v>
      </c>
      <c r="R167" s="26">
        <v>102.6</v>
      </c>
      <c r="S167" s="26">
        <v>120.1</v>
      </c>
      <c r="T167" s="102">
        <v>128.5</v>
      </c>
      <c r="U167" s="26">
        <v>5.0999999999999996</v>
      </c>
      <c r="V167" s="26">
        <v>118.3</v>
      </c>
      <c r="W167" s="26">
        <v>138.6</v>
      </c>
    </row>
    <row r="168" spans="1:23" ht="15" thickBot="1" x14ac:dyDescent="0.4">
      <c r="A168" s="49">
        <v>164</v>
      </c>
      <c r="B168" s="81" t="s">
        <v>365</v>
      </c>
      <c r="C168" s="50">
        <v>168</v>
      </c>
      <c r="D168" s="74">
        <v>134.6</v>
      </c>
      <c r="E168" s="50">
        <v>39.299999999999997</v>
      </c>
      <c r="F168" s="50">
        <v>45.7</v>
      </c>
      <c r="G168" s="50">
        <v>223.5</v>
      </c>
      <c r="H168" s="74">
        <v>188.1</v>
      </c>
      <c r="I168" s="50">
        <v>28.6</v>
      </c>
      <c r="J168" s="50">
        <v>128.9</v>
      </c>
      <c r="K168" s="50">
        <v>247.4</v>
      </c>
      <c r="L168" s="74">
        <v>185.8</v>
      </c>
      <c r="M168" s="50">
        <v>35.4</v>
      </c>
      <c r="N168" s="50">
        <v>107.8</v>
      </c>
      <c r="O168" s="50">
        <v>263.8</v>
      </c>
      <c r="P168" s="102">
        <v>97.4</v>
      </c>
      <c r="Q168" s="26">
        <v>12.9</v>
      </c>
      <c r="R168" s="26">
        <v>71.599999999999994</v>
      </c>
      <c r="S168" s="26">
        <v>123.3</v>
      </c>
      <c r="T168" s="102">
        <v>243.6</v>
      </c>
      <c r="U168" s="26">
        <v>51.5</v>
      </c>
      <c r="V168" s="26">
        <v>139.9</v>
      </c>
      <c r="W168" s="26">
        <v>347.3</v>
      </c>
    </row>
    <row r="169" spans="1:23" ht="15" thickBot="1" x14ac:dyDescent="0.4">
      <c r="A169" s="49">
        <v>165</v>
      </c>
      <c r="B169" s="81" t="s">
        <v>366</v>
      </c>
      <c r="C169" s="50">
        <v>63</v>
      </c>
      <c r="D169" s="74">
        <v>14.2</v>
      </c>
      <c r="E169" s="50">
        <v>7.8</v>
      </c>
      <c r="F169" s="50" t="s">
        <v>693</v>
      </c>
      <c r="G169" s="50">
        <v>38.799999999999997</v>
      </c>
      <c r="H169" s="74">
        <v>22.4</v>
      </c>
      <c r="I169" s="50">
        <v>5.9</v>
      </c>
      <c r="J169" s="50">
        <v>9.6</v>
      </c>
      <c r="K169" s="50">
        <v>35.200000000000003</v>
      </c>
      <c r="L169" s="74">
        <v>36.799999999999997</v>
      </c>
      <c r="M169" s="50">
        <v>13.5</v>
      </c>
      <c r="N169" s="50">
        <v>8.3000000000000007</v>
      </c>
      <c r="O169" s="50">
        <v>65.3</v>
      </c>
      <c r="P169" s="102">
        <v>7.1</v>
      </c>
      <c r="Q169" s="26">
        <v>3.3</v>
      </c>
      <c r="R169" s="26" t="s">
        <v>477</v>
      </c>
      <c r="S169" s="26">
        <v>14.5</v>
      </c>
      <c r="T169" s="102">
        <v>5</v>
      </c>
      <c r="U169" s="26">
        <v>4.3</v>
      </c>
      <c r="V169" s="26" t="s">
        <v>548</v>
      </c>
      <c r="W169" s="26">
        <v>14.9</v>
      </c>
    </row>
    <row r="170" spans="1:23" ht="15" thickBot="1" x14ac:dyDescent="0.4">
      <c r="A170" s="49">
        <v>166</v>
      </c>
      <c r="B170" s="81" t="s">
        <v>367</v>
      </c>
      <c r="C170" s="50">
        <v>229</v>
      </c>
      <c r="D170" s="74">
        <v>74.900000000000006</v>
      </c>
      <c r="E170" s="50">
        <v>32.200000000000003</v>
      </c>
      <c r="F170" s="50">
        <v>3.1</v>
      </c>
      <c r="G170" s="50">
        <v>146.69999999999999</v>
      </c>
      <c r="H170" s="74">
        <v>117.7</v>
      </c>
      <c r="I170" s="50">
        <v>30.1</v>
      </c>
      <c r="J170" s="50">
        <v>54.4</v>
      </c>
      <c r="K170" s="50">
        <v>181.1</v>
      </c>
      <c r="L170" s="74">
        <v>96</v>
      </c>
      <c r="M170" s="50">
        <v>17.8</v>
      </c>
      <c r="N170" s="50">
        <v>60</v>
      </c>
      <c r="O170" s="50">
        <v>132</v>
      </c>
      <c r="P170" s="102">
        <v>122</v>
      </c>
      <c r="Q170" s="26">
        <v>14.3</v>
      </c>
      <c r="R170" s="26">
        <v>93.6</v>
      </c>
      <c r="S170" s="26">
        <v>150.30000000000001</v>
      </c>
      <c r="T170" s="102">
        <v>90.1</v>
      </c>
      <c r="U170" s="26">
        <v>8.6999999999999993</v>
      </c>
      <c r="V170" s="26">
        <v>72.8</v>
      </c>
      <c r="W170" s="26">
        <v>107.4</v>
      </c>
    </row>
    <row r="171" spans="1:23" ht="15" thickBot="1" x14ac:dyDescent="0.4">
      <c r="A171" s="49">
        <v>167</v>
      </c>
      <c r="B171" s="81" t="s">
        <v>368</v>
      </c>
      <c r="C171" s="50">
        <v>18</v>
      </c>
      <c r="D171" s="74">
        <v>67</v>
      </c>
      <c r="E171" s="50">
        <v>0</v>
      </c>
      <c r="F171" s="50">
        <v>0</v>
      </c>
      <c r="G171" s="50">
        <v>0</v>
      </c>
      <c r="H171" s="74">
        <v>41.1</v>
      </c>
      <c r="I171" s="50">
        <v>7.4</v>
      </c>
      <c r="J171" s="50">
        <v>17.5</v>
      </c>
      <c r="K171" s="50">
        <v>64.7</v>
      </c>
      <c r="L171" s="74">
        <v>129.9</v>
      </c>
      <c r="M171" s="50">
        <v>128.5</v>
      </c>
      <c r="N171" s="50" t="s">
        <v>694</v>
      </c>
      <c r="O171" s="50">
        <v>1763</v>
      </c>
      <c r="P171" s="102">
        <v>50.6</v>
      </c>
      <c r="Q171" s="26">
        <v>1.1000000000000001</v>
      </c>
      <c r="R171" s="26">
        <v>36.700000000000003</v>
      </c>
      <c r="S171" s="26">
        <v>64.400000000000006</v>
      </c>
      <c r="T171" s="102">
        <v>359.5</v>
      </c>
      <c r="U171" s="26">
        <v>61.3</v>
      </c>
      <c r="V171" s="26">
        <v>164.5</v>
      </c>
      <c r="W171" s="26">
        <v>554.5</v>
      </c>
    </row>
    <row r="172" spans="1:23" ht="15" thickBot="1" x14ac:dyDescent="0.4">
      <c r="A172" s="49">
        <v>168</v>
      </c>
      <c r="B172" s="81" t="s">
        <v>369</v>
      </c>
      <c r="C172" s="50">
        <v>6</v>
      </c>
      <c r="D172" s="74">
        <v>174.7</v>
      </c>
      <c r="E172" s="50">
        <v>0</v>
      </c>
      <c r="F172" s="50">
        <v>0</v>
      </c>
      <c r="G172" s="50">
        <v>0</v>
      </c>
      <c r="H172" s="74">
        <v>156</v>
      </c>
      <c r="I172" s="50">
        <v>0</v>
      </c>
      <c r="J172" s="50">
        <v>156</v>
      </c>
      <c r="K172" s="50">
        <v>156</v>
      </c>
      <c r="L172" s="74">
        <v>26</v>
      </c>
      <c r="M172" s="50">
        <v>0</v>
      </c>
      <c r="N172" s="50">
        <v>26</v>
      </c>
      <c r="O172" s="50">
        <v>26</v>
      </c>
      <c r="P172" s="102">
        <v>6</v>
      </c>
      <c r="Q172" s="26">
        <v>0</v>
      </c>
      <c r="R172" s="26">
        <v>6</v>
      </c>
      <c r="S172" s="26">
        <v>6</v>
      </c>
      <c r="T172" s="102">
        <v>52</v>
      </c>
      <c r="U172" s="26">
        <v>0</v>
      </c>
      <c r="V172" s="26">
        <v>52</v>
      </c>
      <c r="W172" s="26">
        <v>52</v>
      </c>
    </row>
    <row r="173" spans="1:23" ht="15" thickBot="1" x14ac:dyDescent="0.4">
      <c r="A173" s="49">
        <v>169</v>
      </c>
      <c r="B173" s="81" t="s">
        <v>370</v>
      </c>
      <c r="C173" s="50">
        <v>35</v>
      </c>
      <c r="D173" s="74">
        <v>11.4</v>
      </c>
      <c r="E173" s="50">
        <v>8.1999999999999993</v>
      </c>
      <c r="F173" s="50" t="s">
        <v>695</v>
      </c>
      <c r="G173" s="50">
        <v>37.4</v>
      </c>
      <c r="H173" s="74">
        <v>3.3</v>
      </c>
      <c r="I173" s="50">
        <v>0</v>
      </c>
      <c r="J173" s="50">
        <v>0</v>
      </c>
      <c r="K173" s="50">
        <v>0</v>
      </c>
      <c r="L173" s="74">
        <v>9.4</v>
      </c>
      <c r="M173" s="50">
        <v>11.3</v>
      </c>
      <c r="N173" s="50" t="s">
        <v>696</v>
      </c>
      <c r="O173" s="50">
        <v>152.5</v>
      </c>
      <c r="P173" s="102">
        <v>2.2999999999999998</v>
      </c>
      <c r="Q173" s="26">
        <v>0.4</v>
      </c>
      <c r="R173" s="26">
        <v>1.4</v>
      </c>
      <c r="S173" s="26">
        <v>3.2</v>
      </c>
      <c r="T173" s="102">
        <v>3</v>
      </c>
      <c r="U173" s="26">
        <v>0.9</v>
      </c>
      <c r="V173" s="26">
        <v>1</v>
      </c>
      <c r="W173" s="26">
        <v>4.9000000000000004</v>
      </c>
    </row>
    <row r="174" spans="1:23" ht="15" thickBot="1" x14ac:dyDescent="0.4">
      <c r="A174" s="49">
        <v>170</v>
      </c>
      <c r="B174" s="81" t="s">
        <v>371</v>
      </c>
      <c r="C174" s="50">
        <v>34</v>
      </c>
      <c r="D174" s="74">
        <v>100.5</v>
      </c>
      <c r="E174" s="50">
        <v>62.3</v>
      </c>
      <c r="F174" s="50" t="s">
        <v>697</v>
      </c>
      <c r="G174" s="50">
        <v>891.7</v>
      </c>
      <c r="H174" s="74">
        <v>103.4</v>
      </c>
      <c r="I174" s="50">
        <v>16.399999999999999</v>
      </c>
      <c r="J174" s="50">
        <v>63.4</v>
      </c>
      <c r="K174" s="50">
        <v>143.5</v>
      </c>
      <c r="L174" s="74">
        <v>146.1</v>
      </c>
      <c r="M174" s="50">
        <v>63.6</v>
      </c>
      <c r="N174" s="50" t="s">
        <v>698</v>
      </c>
      <c r="O174" s="50">
        <v>309.7</v>
      </c>
      <c r="P174" s="102">
        <v>63.6</v>
      </c>
      <c r="Q174" s="26">
        <v>12.1</v>
      </c>
      <c r="R174" s="26">
        <v>37.200000000000003</v>
      </c>
      <c r="S174" s="26">
        <v>89.9</v>
      </c>
      <c r="T174" s="102">
        <v>104</v>
      </c>
      <c r="U174" s="26">
        <v>0</v>
      </c>
      <c r="V174" s="26">
        <v>104</v>
      </c>
      <c r="W174" s="26">
        <v>104</v>
      </c>
    </row>
    <row r="175" spans="1:23" ht="15" thickBot="1" x14ac:dyDescent="0.4">
      <c r="A175" s="49">
        <v>171</v>
      </c>
      <c r="B175" s="81" t="s">
        <v>372</v>
      </c>
      <c r="C175" s="50">
        <v>29</v>
      </c>
      <c r="D175" s="74">
        <v>78.2</v>
      </c>
      <c r="E175" s="50">
        <v>30.7</v>
      </c>
      <c r="F175" s="50" t="s">
        <v>699</v>
      </c>
      <c r="G175" s="50">
        <v>210.2</v>
      </c>
      <c r="H175" s="74">
        <v>21.6</v>
      </c>
      <c r="I175" s="50">
        <v>7.1</v>
      </c>
      <c r="J175" s="50">
        <v>3.3</v>
      </c>
      <c r="K175" s="50">
        <v>39.9</v>
      </c>
      <c r="L175" s="74">
        <v>18.899999999999999</v>
      </c>
      <c r="M175" s="50">
        <v>3.6</v>
      </c>
      <c r="N175" s="50">
        <v>7.4</v>
      </c>
      <c r="O175" s="50">
        <v>30.4</v>
      </c>
      <c r="P175" s="102">
        <v>1.6</v>
      </c>
      <c r="Q175" s="26">
        <v>0</v>
      </c>
      <c r="R175" s="26">
        <v>0</v>
      </c>
      <c r="S175" s="26">
        <v>0</v>
      </c>
      <c r="T175" s="102">
        <v>31.1</v>
      </c>
      <c r="U175" s="26">
        <v>6.2</v>
      </c>
      <c r="V175" s="26">
        <v>18.399999999999999</v>
      </c>
      <c r="W175" s="26">
        <v>43.9</v>
      </c>
    </row>
    <row r="176" spans="1:23" ht="15" thickBot="1" x14ac:dyDescent="0.4">
      <c r="A176" s="49">
        <v>172</v>
      </c>
      <c r="B176" s="81" t="s">
        <v>373</v>
      </c>
      <c r="C176" s="50">
        <v>24</v>
      </c>
      <c r="D176" s="74">
        <v>11.6</v>
      </c>
      <c r="E176" s="50">
        <v>0</v>
      </c>
      <c r="F176" s="50">
        <v>0</v>
      </c>
      <c r="G176" s="50">
        <v>0</v>
      </c>
      <c r="H176" s="74">
        <v>12</v>
      </c>
      <c r="I176" s="50">
        <v>0</v>
      </c>
      <c r="J176" s="50">
        <v>12</v>
      </c>
      <c r="K176" s="50">
        <v>12</v>
      </c>
      <c r="L176" s="74">
        <v>11.7</v>
      </c>
      <c r="M176" s="50">
        <v>11.2</v>
      </c>
      <c r="N176" s="50" t="s">
        <v>700</v>
      </c>
      <c r="O176" s="50">
        <v>154.30000000000001</v>
      </c>
      <c r="P176" s="102">
        <v>21.8</v>
      </c>
      <c r="Q176" s="26">
        <v>10.1</v>
      </c>
      <c r="R176" s="26" t="s">
        <v>427</v>
      </c>
      <c r="S176" s="26">
        <v>44.1</v>
      </c>
      <c r="T176" s="102">
        <v>40.9</v>
      </c>
      <c r="U176" s="26">
        <v>7.6</v>
      </c>
      <c r="V176" s="26">
        <v>24.8</v>
      </c>
      <c r="W176" s="26">
        <v>57.1</v>
      </c>
    </row>
    <row r="177" spans="1:23" ht="15" thickBot="1" x14ac:dyDescent="0.4">
      <c r="A177" s="49">
        <v>173</v>
      </c>
      <c r="B177" s="81" t="s">
        <v>374</v>
      </c>
      <c r="C177" s="50">
        <v>59</v>
      </c>
      <c r="D177" s="74">
        <v>45.1</v>
      </c>
      <c r="E177" s="50">
        <v>33.9</v>
      </c>
      <c r="F177" s="50">
        <v>0</v>
      </c>
      <c r="G177" s="50">
        <v>0</v>
      </c>
      <c r="H177" s="74">
        <v>49.9</v>
      </c>
      <c r="I177" s="50">
        <v>7.8</v>
      </c>
      <c r="J177" s="50">
        <v>33.4</v>
      </c>
      <c r="K177" s="50">
        <v>66.5</v>
      </c>
      <c r="L177" s="74">
        <v>46.1</v>
      </c>
      <c r="M177" s="50">
        <v>11.1</v>
      </c>
      <c r="N177" s="50" t="s">
        <v>524</v>
      </c>
      <c r="O177" s="50">
        <v>94</v>
      </c>
      <c r="P177" s="102">
        <v>65.2</v>
      </c>
      <c r="Q177" s="26">
        <v>9.8000000000000007</v>
      </c>
      <c r="R177" s="26">
        <v>45.1</v>
      </c>
      <c r="S177" s="26">
        <v>85.3</v>
      </c>
      <c r="T177" s="102">
        <v>109.1</v>
      </c>
      <c r="U177" s="26">
        <v>15.2</v>
      </c>
      <c r="V177" s="26">
        <v>78.7</v>
      </c>
      <c r="W177" s="26">
        <v>139.5</v>
      </c>
    </row>
    <row r="178" spans="1:23" ht="15" thickBot="1" x14ac:dyDescent="0.4">
      <c r="A178" s="49">
        <v>174</v>
      </c>
      <c r="B178" s="81" t="s">
        <v>375</v>
      </c>
      <c r="C178" s="50">
        <v>5</v>
      </c>
      <c r="D178" s="74">
        <v>0</v>
      </c>
      <c r="E178" s="50">
        <v>0</v>
      </c>
      <c r="F178" s="50">
        <v>0</v>
      </c>
      <c r="G178" s="50">
        <v>0</v>
      </c>
      <c r="H178" s="74">
        <v>0</v>
      </c>
      <c r="I178" s="50">
        <v>0</v>
      </c>
      <c r="J178" s="50">
        <v>0</v>
      </c>
      <c r="K178" s="50">
        <v>0</v>
      </c>
      <c r="L178" s="74">
        <v>0</v>
      </c>
      <c r="M178" s="50">
        <v>0</v>
      </c>
      <c r="N178" s="50">
        <v>0</v>
      </c>
      <c r="O178" s="50">
        <v>0</v>
      </c>
      <c r="P178" s="102">
        <v>45.4</v>
      </c>
      <c r="Q178" s="26">
        <v>9.9</v>
      </c>
      <c r="R178" s="26">
        <v>13.9</v>
      </c>
      <c r="S178" s="26">
        <v>76.8</v>
      </c>
      <c r="T178" s="102">
        <v>52</v>
      </c>
      <c r="U178" s="26">
        <v>0</v>
      </c>
      <c r="V178" s="26">
        <v>52</v>
      </c>
      <c r="W178" s="26">
        <v>52</v>
      </c>
    </row>
    <row r="179" spans="1:23" ht="15" thickBot="1" x14ac:dyDescent="0.4">
      <c r="A179" s="49">
        <v>175</v>
      </c>
      <c r="B179" s="81" t="s">
        <v>376</v>
      </c>
      <c r="C179" s="50">
        <v>73</v>
      </c>
      <c r="D179" s="74">
        <v>67.5</v>
      </c>
      <c r="E179" s="50">
        <v>265.8</v>
      </c>
      <c r="F179" s="50">
        <v>0</v>
      </c>
      <c r="G179" s="50">
        <v>0</v>
      </c>
      <c r="H179" s="74">
        <v>69</v>
      </c>
      <c r="I179" s="50">
        <v>27.4</v>
      </c>
      <c r="J179" s="50" t="s">
        <v>701</v>
      </c>
      <c r="K179" s="50">
        <v>156.19999999999999</v>
      </c>
      <c r="L179" s="74">
        <v>15.5</v>
      </c>
      <c r="M179" s="50">
        <v>5.8</v>
      </c>
      <c r="N179" s="50">
        <v>1.3</v>
      </c>
      <c r="O179" s="50">
        <v>29.6</v>
      </c>
      <c r="P179" s="102">
        <v>47.8</v>
      </c>
      <c r="Q179" s="26">
        <v>11.5</v>
      </c>
      <c r="R179" s="26">
        <v>24.4</v>
      </c>
      <c r="S179" s="26">
        <v>71.2</v>
      </c>
      <c r="T179" s="102">
        <v>41.3</v>
      </c>
      <c r="U179" s="26">
        <v>4</v>
      </c>
      <c r="V179" s="26">
        <v>33.299999999999997</v>
      </c>
      <c r="W179" s="26">
        <v>49.3</v>
      </c>
    </row>
    <row r="180" spans="1:23" ht="15" thickBot="1" x14ac:dyDescent="0.4">
      <c r="A180" s="49">
        <v>176</v>
      </c>
      <c r="B180" s="81" t="s">
        <v>190</v>
      </c>
      <c r="C180" s="50">
        <v>1380</v>
      </c>
      <c r="D180" s="74">
        <v>86.3</v>
      </c>
      <c r="E180" s="50">
        <v>10.4</v>
      </c>
      <c r="F180" s="50">
        <v>65.5</v>
      </c>
      <c r="G180" s="50">
        <v>107.2</v>
      </c>
      <c r="H180" s="74">
        <v>83.6</v>
      </c>
      <c r="I180" s="50">
        <v>5.3</v>
      </c>
      <c r="J180" s="50">
        <v>73.2</v>
      </c>
      <c r="K180" s="50">
        <v>94</v>
      </c>
      <c r="L180" s="74">
        <v>75.599999999999994</v>
      </c>
      <c r="M180" s="50">
        <v>4.4000000000000004</v>
      </c>
      <c r="N180" s="50">
        <v>67</v>
      </c>
      <c r="O180" s="50">
        <v>84.2</v>
      </c>
      <c r="P180" s="102">
        <v>79.400000000000006</v>
      </c>
      <c r="Q180" s="26">
        <v>3.4</v>
      </c>
      <c r="R180" s="26">
        <v>72.7</v>
      </c>
      <c r="S180" s="26">
        <v>86.2</v>
      </c>
      <c r="T180" s="102">
        <v>79.7</v>
      </c>
      <c r="U180" s="26">
        <v>3</v>
      </c>
      <c r="V180" s="26">
        <v>73.900000000000006</v>
      </c>
      <c r="W180" s="26">
        <v>85.5</v>
      </c>
    </row>
    <row r="181" spans="1:23" ht="15" thickBot="1" x14ac:dyDescent="0.4">
      <c r="A181" s="49">
        <v>177</v>
      </c>
      <c r="B181" s="81" t="s">
        <v>186</v>
      </c>
      <c r="C181" s="50">
        <v>2673</v>
      </c>
      <c r="D181" s="74">
        <v>112.7</v>
      </c>
      <c r="E181" s="50">
        <v>8.5</v>
      </c>
      <c r="F181" s="50">
        <v>95.8</v>
      </c>
      <c r="G181" s="50">
        <v>129.5</v>
      </c>
      <c r="H181" s="74">
        <v>96.7</v>
      </c>
      <c r="I181" s="50">
        <v>5.0999999999999996</v>
      </c>
      <c r="J181" s="50">
        <v>86.7</v>
      </c>
      <c r="K181" s="50">
        <v>106.8</v>
      </c>
      <c r="L181" s="74">
        <v>77.099999999999994</v>
      </c>
      <c r="M181" s="50">
        <v>4.4000000000000004</v>
      </c>
      <c r="N181" s="50">
        <v>68.3</v>
      </c>
      <c r="O181" s="50">
        <v>85.8</v>
      </c>
      <c r="P181" s="102">
        <v>84.3</v>
      </c>
      <c r="Q181" s="26">
        <v>3.2</v>
      </c>
      <c r="R181" s="26">
        <v>78</v>
      </c>
      <c r="S181" s="26">
        <v>90.6</v>
      </c>
      <c r="T181" s="102">
        <v>95.1</v>
      </c>
      <c r="U181" s="26">
        <v>3.1</v>
      </c>
      <c r="V181" s="26">
        <v>88.9</v>
      </c>
      <c r="W181" s="26">
        <v>101.3</v>
      </c>
    </row>
    <row r="182" spans="1:23" ht="15" thickBot="1" x14ac:dyDescent="0.4">
      <c r="A182" s="49">
        <v>178</v>
      </c>
      <c r="B182" s="81" t="s">
        <v>377</v>
      </c>
      <c r="C182" s="50">
        <v>3</v>
      </c>
      <c r="D182" s="74">
        <v>156</v>
      </c>
      <c r="E182" s="50">
        <v>0</v>
      </c>
      <c r="F182" s="50">
        <v>0</v>
      </c>
      <c r="G182" s="50">
        <v>0</v>
      </c>
      <c r="H182" s="74">
        <v>52</v>
      </c>
      <c r="I182" s="50">
        <v>0</v>
      </c>
      <c r="J182" s="50">
        <v>0</v>
      </c>
      <c r="K182" s="50">
        <v>0</v>
      </c>
      <c r="L182" s="74">
        <v>0</v>
      </c>
      <c r="M182" s="50">
        <v>0</v>
      </c>
      <c r="N182" s="50">
        <v>0</v>
      </c>
      <c r="O182" s="50">
        <v>0</v>
      </c>
      <c r="P182" s="102">
        <v>0</v>
      </c>
      <c r="Q182" s="26">
        <v>0</v>
      </c>
      <c r="R182" s="26">
        <v>0</v>
      </c>
      <c r="S182" s="26">
        <v>0</v>
      </c>
      <c r="T182" s="102">
        <v>0</v>
      </c>
      <c r="U182" s="26">
        <v>0</v>
      </c>
      <c r="V182" s="26">
        <v>0</v>
      </c>
      <c r="W182" s="26">
        <v>0</v>
      </c>
    </row>
    <row r="183" spans="1:23" ht="15" thickBot="1" x14ac:dyDescent="0.4">
      <c r="A183" s="49">
        <v>179</v>
      </c>
      <c r="B183" s="81" t="s">
        <v>378</v>
      </c>
      <c r="C183" s="50">
        <v>2</v>
      </c>
      <c r="D183" s="74">
        <v>0</v>
      </c>
      <c r="E183" s="50">
        <v>0</v>
      </c>
      <c r="F183" s="50">
        <v>0</v>
      </c>
      <c r="G183" s="50">
        <v>0</v>
      </c>
      <c r="H183" s="74">
        <v>0</v>
      </c>
      <c r="I183" s="50">
        <v>0</v>
      </c>
      <c r="J183" s="50">
        <v>0</v>
      </c>
      <c r="K183" s="50">
        <v>0</v>
      </c>
      <c r="L183" s="74">
        <v>52</v>
      </c>
      <c r="M183" s="50">
        <v>0</v>
      </c>
      <c r="N183" s="50">
        <v>0</v>
      </c>
      <c r="O183" s="50">
        <v>0</v>
      </c>
      <c r="P183" s="102">
        <v>0</v>
      </c>
      <c r="Q183" s="26">
        <v>0</v>
      </c>
      <c r="R183" s="26">
        <v>0</v>
      </c>
      <c r="S183" s="26">
        <v>0</v>
      </c>
      <c r="T183" s="102">
        <v>22</v>
      </c>
      <c r="U183" s="26">
        <v>0</v>
      </c>
      <c r="V183" s="26">
        <v>22</v>
      </c>
      <c r="W183" s="26">
        <v>22</v>
      </c>
    </row>
    <row r="184" spans="1:23" ht="15" thickBot="1" x14ac:dyDescent="0.4">
      <c r="A184" s="49">
        <v>180</v>
      </c>
      <c r="B184" s="81" t="s">
        <v>379</v>
      </c>
      <c r="C184" s="50">
        <v>13</v>
      </c>
      <c r="D184" s="74">
        <v>12</v>
      </c>
      <c r="E184" s="50">
        <v>0</v>
      </c>
      <c r="F184" s="50">
        <v>0</v>
      </c>
      <c r="G184" s="50">
        <v>0</v>
      </c>
      <c r="H184" s="74">
        <v>53.5</v>
      </c>
      <c r="I184" s="50">
        <v>12.4</v>
      </c>
      <c r="J184" s="50" t="s">
        <v>702</v>
      </c>
      <c r="K184" s="50">
        <v>211.6</v>
      </c>
      <c r="L184" s="74">
        <v>82.5</v>
      </c>
      <c r="M184" s="50">
        <v>32.299999999999997</v>
      </c>
      <c r="N184" s="50" t="s">
        <v>590</v>
      </c>
      <c r="O184" s="50">
        <v>185.3</v>
      </c>
      <c r="P184" s="102">
        <v>52</v>
      </c>
      <c r="Q184" s="26">
        <v>0</v>
      </c>
      <c r="R184" s="26">
        <v>0</v>
      </c>
      <c r="S184" s="26">
        <v>0</v>
      </c>
      <c r="T184" s="102">
        <v>78</v>
      </c>
      <c r="U184" s="26">
        <v>0</v>
      </c>
      <c r="V184" s="26">
        <v>0</v>
      </c>
      <c r="W184" s="26">
        <v>0</v>
      </c>
    </row>
    <row r="185" spans="1:23" ht="15" thickBot="1" x14ac:dyDescent="0.4">
      <c r="A185" s="49">
        <v>181</v>
      </c>
      <c r="B185" s="81" t="s">
        <v>203</v>
      </c>
      <c r="C185" s="50">
        <v>436</v>
      </c>
      <c r="D185" s="74">
        <v>54</v>
      </c>
      <c r="E185" s="50">
        <v>16.7</v>
      </c>
      <c r="F185" s="50">
        <v>19</v>
      </c>
      <c r="G185" s="50">
        <v>89.1</v>
      </c>
      <c r="H185" s="74">
        <v>36</v>
      </c>
      <c r="I185" s="50">
        <v>6.1</v>
      </c>
      <c r="J185" s="50">
        <v>23.5</v>
      </c>
      <c r="K185" s="50">
        <v>48.4</v>
      </c>
      <c r="L185" s="74">
        <v>49.9</v>
      </c>
      <c r="M185" s="50">
        <v>6.5</v>
      </c>
      <c r="N185" s="50">
        <v>36.9</v>
      </c>
      <c r="O185" s="50">
        <v>62.9</v>
      </c>
      <c r="P185" s="102">
        <v>49.3</v>
      </c>
      <c r="Q185" s="26">
        <v>4.4000000000000004</v>
      </c>
      <c r="R185" s="26">
        <v>40.6</v>
      </c>
      <c r="S185" s="26">
        <v>57.9</v>
      </c>
      <c r="T185" s="102">
        <v>46.7</v>
      </c>
      <c r="U185" s="26">
        <v>3.6</v>
      </c>
      <c r="V185" s="26">
        <v>39.5</v>
      </c>
      <c r="W185" s="26">
        <v>53.9</v>
      </c>
    </row>
    <row r="186" spans="1:23" ht="15" thickBot="1" x14ac:dyDescent="0.4">
      <c r="A186" s="49">
        <v>182</v>
      </c>
      <c r="B186" s="81" t="s">
        <v>380</v>
      </c>
      <c r="C186" s="50">
        <v>89</v>
      </c>
      <c r="D186" s="74">
        <v>46.3</v>
      </c>
      <c r="E186" s="50">
        <v>20.100000000000001</v>
      </c>
      <c r="F186" s="50" t="s">
        <v>703</v>
      </c>
      <c r="G186" s="50">
        <v>132.6</v>
      </c>
      <c r="H186" s="74">
        <v>40.200000000000003</v>
      </c>
      <c r="I186" s="50">
        <v>8.3000000000000007</v>
      </c>
      <c r="J186" s="50">
        <v>21.4</v>
      </c>
      <c r="K186" s="50">
        <v>59</v>
      </c>
      <c r="L186" s="74">
        <v>46.4</v>
      </c>
      <c r="M186" s="50">
        <v>11.9</v>
      </c>
      <c r="N186" s="50">
        <v>18.2</v>
      </c>
      <c r="O186" s="50">
        <v>74.599999999999994</v>
      </c>
      <c r="P186" s="102">
        <v>60.8</v>
      </c>
      <c r="Q186" s="26">
        <v>5</v>
      </c>
      <c r="R186" s="26">
        <v>50.6</v>
      </c>
      <c r="S186" s="26">
        <v>71</v>
      </c>
      <c r="T186" s="102">
        <v>46.4</v>
      </c>
      <c r="U186" s="26">
        <v>7.2</v>
      </c>
      <c r="V186" s="26">
        <v>31.2</v>
      </c>
      <c r="W186" s="26">
        <v>61.6</v>
      </c>
    </row>
    <row r="187" spans="1:23" ht="15" thickBot="1" x14ac:dyDescent="0.4">
      <c r="A187" s="49">
        <v>183</v>
      </c>
      <c r="B187" s="81" t="s">
        <v>381</v>
      </c>
      <c r="C187" s="50">
        <v>34</v>
      </c>
      <c r="D187" s="74">
        <v>204.2</v>
      </c>
      <c r="E187" s="50">
        <v>201.6</v>
      </c>
      <c r="F187" s="50" t="s">
        <v>704</v>
      </c>
      <c r="G187" s="50">
        <v>2766</v>
      </c>
      <c r="H187" s="74">
        <v>53.5</v>
      </c>
      <c r="I187" s="50">
        <v>5.4</v>
      </c>
      <c r="J187" s="50">
        <v>41.1</v>
      </c>
      <c r="K187" s="50">
        <v>65.900000000000006</v>
      </c>
      <c r="L187" s="74">
        <v>29.8</v>
      </c>
      <c r="M187" s="50">
        <v>18</v>
      </c>
      <c r="N187" s="50" t="s">
        <v>705</v>
      </c>
      <c r="O187" s="50">
        <v>259</v>
      </c>
      <c r="P187" s="102">
        <v>262.60000000000002</v>
      </c>
      <c r="Q187" s="26">
        <v>28.7</v>
      </c>
      <c r="R187" s="26">
        <v>201.1</v>
      </c>
      <c r="S187" s="26">
        <v>324.2</v>
      </c>
      <c r="T187" s="102">
        <v>128.6</v>
      </c>
      <c r="U187" s="26">
        <v>36.299999999999997</v>
      </c>
      <c r="V187" s="26">
        <v>52.1</v>
      </c>
      <c r="W187" s="26">
        <v>205.1</v>
      </c>
    </row>
    <row r="188" spans="1:23" ht="15" thickBot="1" x14ac:dyDescent="0.4">
      <c r="A188" s="49">
        <v>184</v>
      </c>
      <c r="B188" s="81" t="s">
        <v>382</v>
      </c>
      <c r="C188" s="50">
        <v>5</v>
      </c>
      <c r="D188" s="74">
        <v>0</v>
      </c>
      <c r="E188" s="50">
        <v>0</v>
      </c>
      <c r="F188" s="50">
        <v>0</v>
      </c>
      <c r="G188" s="50">
        <v>0</v>
      </c>
      <c r="H188" s="74">
        <v>3</v>
      </c>
      <c r="I188" s="50">
        <v>0</v>
      </c>
      <c r="J188" s="50">
        <v>3</v>
      </c>
      <c r="K188" s="50">
        <v>3</v>
      </c>
      <c r="L188" s="74">
        <v>1</v>
      </c>
      <c r="M188" s="50">
        <v>0</v>
      </c>
      <c r="N188" s="50">
        <v>1</v>
      </c>
      <c r="O188" s="50">
        <v>1</v>
      </c>
      <c r="P188" s="102">
        <v>1</v>
      </c>
      <c r="Q188" s="26">
        <v>0</v>
      </c>
      <c r="R188" s="26">
        <v>1</v>
      </c>
      <c r="S188" s="26">
        <v>1</v>
      </c>
      <c r="T188" s="102">
        <v>1</v>
      </c>
      <c r="U188" s="26">
        <v>0</v>
      </c>
      <c r="V188" s="26">
        <v>1</v>
      </c>
      <c r="W188" s="26">
        <v>1</v>
      </c>
    </row>
    <row r="189" spans="1:23" ht="15" thickBot="1" x14ac:dyDescent="0.4">
      <c r="A189" s="49">
        <v>185</v>
      </c>
      <c r="B189" s="81" t="s">
        <v>383</v>
      </c>
      <c r="C189" s="50">
        <v>52</v>
      </c>
      <c r="D189" s="74">
        <v>41.1</v>
      </c>
      <c r="E189" s="50">
        <v>59.9</v>
      </c>
      <c r="F189" s="50" t="s">
        <v>706</v>
      </c>
      <c r="G189" s="50">
        <v>802.2</v>
      </c>
      <c r="H189" s="74">
        <v>5.6</v>
      </c>
      <c r="I189" s="50">
        <v>2.8</v>
      </c>
      <c r="J189" s="50" t="s">
        <v>428</v>
      </c>
      <c r="K189" s="50">
        <v>12.3</v>
      </c>
      <c r="L189" s="74">
        <v>30.9</v>
      </c>
      <c r="M189" s="50">
        <v>15.8</v>
      </c>
      <c r="N189" s="50" t="s">
        <v>683</v>
      </c>
      <c r="O189" s="50">
        <v>68.099999999999994</v>
      </c>
      <c r="P189" s="102">
        <v>34.200000000000003</v>
      </c>
      <c r="Q189" s="26">
        <v>22.9</v>
      </c>
      <c r="R189" s="26" t="s">
        <v>743</v>
      </c>
      <c r="S189" s="26">
        <v>82.5</v>
      </c>
      <c r="T189" s="102">
        <v>1.9</v>
      </c>
      <c r="U189" s="26">
        <v>0.2</v>
      </c>
      <c r="V189" s="26">
        <v>1.4</v>
      </c>
      <c r="W189" s="26">
        <v>2.4</v>
      </c>
    </row>
    <row r="190" spans="1:23" ht="23.5" thickBot="1" x14ac:dyDescent="0.4">
      <c r="A190" s="49">
        <v>186</v>
      </c>
      <c r="B190" s="81" t="s">
        <v>384</v>
      </c>
      <c r="C190" s="50">
        <v>536</v>
      </c>
      <c r="D190" s="74">
        <v>79.599999999999994</v>
      </c>
      <c r="E190" s="50">
        <v>21.6</v>
      </c>
      <c r="F190" s="50">
        <v>35.200000000000003</v>
      </c>
      <c r="G190" s="50">
        <v>123.9</v>
      </c>
      <c r="H190" s="74">
        <v>78.900000000000006</v>
      </c>
      <c r="I190" s="50">
        <v>13.3</v>
      </c>
      <c r="J190" s="50">
        <v>52.3</v>
      </c>
      <c r="K190" s="50">
        <v>105.6</v>
      </c>
      <c r="L190" s="74">
        <v>82.4</v>
      </c>
      <c r="M190" s="50">
        <v>10.3</v>
      </c>
      <c r="N190" s="50">
        <v>61.9</v>
      </c>
      <c r="O190" s="50">
        <v>103</v>
      </c>
      <c r="P190" s="102">
        <v>49</v>
      </c>
      <c r="Q190" s="26">
        <v>5</v>
      </c>
      <c r="R190" s="26">
        <v>39.1</v>
      </c>
      <c r="S190" s="26">
        <v>59</v>
      </c>
      <c r="T190" s="102">
        <v>69</v>
      </c>
      <c r="U190" s="26">
        <v>6.2</v>
      </c>
      <c r="V190" s="26">
        <v>56.8</v>
      </c>
      <c r="W190" s="26">
        <v>81.2</v>
      </c>
    </row>
    <row r="191" spans="1:23" ht="15" thickBot="1" x14ac:dyDescent="0.4">
      <c r="A191" s="49">
        <v>187</v>
      </c>
      <c r="B191" s="81" t="s">
        <v>385</v>
      </c>
      <c r="C191" s="50">
        <v>14</v>
      </c>
      <c r="D191" s="74">
        <v>88.5</v>
      </c>
      <c r="E191" s="50">
        <v>0</v>
      </c>
      <c r="F191" s="50">
        <v>0</v>
      </c>
      <c r="G191" s="50">
        <v>0</v>
      </c>
      <c r="H191" s="74">
        <v>12</v>
      </c>
      <c r="I191" s="50">
        <v>0</v>
      </c>
      <c r="J191" s="50">
        <v>12</v>
      </c>
      <c r="K191" s="50">
        <v>12</v>
      </c>
      <c r="L191" s="74">
        <v>208</v>
      </c>
      <c r="M191" s="50">
        <v>0</v>
      </c>
      <c r="N191" s="50">
        <v>208</v>
      </c>
      <c r="O191" s="50">
        <v>208</v>
      </c>
      <c r="P191" s="102">
        <v>40.1</v>
      </c>
      <c r="Q191" s="26">
        <v>11.5</v>
      </c>
      <c r="R191" s="26" t="s">
        <v>744</v>
      </c>
      <c r="S191" s="26">
        <v>89.5</v>
      </c>
      <c r="T191" s="102">
        <v>37.4</v>
      </c>
      <c r="U191" s="26">
        <v>7.2</v>
      </c>
      <c r="V191" s="26">
        <v>21.8</v>
      </c>
      <c r="W191" s="26">
        <v>53.1</v>
      </c>
    </row>
    <row r="192" spans="1:23" ht="15" thickBot="1" x14ac:dyDescent="0.4">
      <c r="A192" s="49">
        <v>188</v>
      </c>
      <c r="B192" s="81" t="s">
        <v>386</v>
      </c>
      <c r="C192" s="50">
        <v>93</v>
      </c>
      <c r="D192" s="74">
        <v>57.4</v>
      </c>
      <c r="E192" s="50">
        <v>32.5</v>
      </c>
      <c r="F192" s="50" t="s">
        <v>500</v>
      </c>
      <c r="G192" s="50">
        <v>140.9</v>
      </c>
      <c r="H192" s="74">
        <v>33.799999999999997</v>
      </c>
      <c r="I192" s="50">
        <v>11</v>
      </c>
      <c r="J192" s="50">
        <v>3.4</v>
      </c>
      <c r="K192" s="50">
        <v>64.2</v>
      </c>
      <c r="L192" s="74">
        <v>75.3</v>
      </c>
      <c r="M192" s="50">
        <v>27.5</v>
      </c>
      <c r="N192" s="50">
        <v>8</v>
      </c>
      <c r="O192" s="50">
        <v>142.69999999999999</v>
      </c>
      <c r="P192" s="102">
        <v>60.9</v>
      </c>
      <c r="Q192" s="26">
        <v>9.9</v>
      </c>
      <c r="R192" s="26">
        <v>40.799999999999997</v>
      </c>
      <c r="S192" s="26">
        <v>81</v>
      </c>
      <c r="T192" s="102">
        <v>76.400000000000006</v>
      </c>
      <c r="U192" s="26">
        <v>13.4</v>
      </c>
      <c r="V192" s="26">
        <v>49.1</v>
      </c>
      <c r="W192" s="26">
        <v>103.7</v>
      </c>
    </row>
    <row r="193" spans="1:23" ht="15" thickBot="1" x14ac:dyDescent="0.4">
      <c r="A193" s="49">
        <v>189</v>
      </c>
      <c r="B193" s="81" t="s">
        <v>387</v>
      </c>
      <c r="C193" s="50">
        <v>50</v>
      </c>
      <c r="D193" s="74">
        <v>20.399999999999999</v>
      </c>
      <c r="E193" s="50">
        <v>21.7</v>
      </c>
      <c r="F193" s="50" t="s">
        <v>707</v>
      </c>
      <c r="G193" s="50">
        <v>76.3</v>
      </c>
      <c r="H193" s="74">
        <v>12</v>
      </c>
      <c r="I193" s="50">
        <v>2.9</v>
      </c>
      <c r="J193" s="50">
        <v>5.0999999999999996</v>
      </c>
      <c r="K193" s="50">
        <v>19</v>
      </c>
      <c r="L193" s="74">
        <v>10.8</v>
      </c>
      <c r="M193" s="50">
        <v>6.6</v>
      </c>
      <c r="N193" s="50" t="s">
        <v>708</v>
      </c>
      <c r="O193" s="50">
        <v>39.299999999999997</v>
      </c>
      <c r="P193" s="102">
        <v>20.6</v>
      </c>
      <c r="Q193" s="26">
        <v>8.9</v>
      </c>
      <c r="R193" s="26" t="s">
        <v>512</v>
      </c>
      <c r="S193" s="26">
        <v>42.4</v>
      </c>
      <c r="T193" s="102">
        <v>8.1</v>
      </c>
      <c r="U193" s="26">
        <v>2.2000000000000002</v>
      </c>
      <c r="V193" s="26">
        <v>3.3</v>
      </c>
      <c r="W193" s="26">
        <v>12.9</v>
      </c>
    </row>
    <row r="194" spans="1:23" ht="15" thickBot="1" x14ac:dyDescent="0.4">
      <c r="A194" s="49">
        <v>190</v>
      </c>
      <c r="B194" s="81" t="s">
        <v>188</v>
      </c>
      <c r="C194" s="50">
        <v>1719</v>
      </c>
      <c r="D194" s="74">
        <v>219.2</v>
      </c>
      <c r="E194" s="50">
        <v>15.9</v>
      </c>
      <c r="F194" s="50">
        <v>187.7</v>
      </c>
      <c r="G194" s="50">
        <v>250.7</v>
      </c>
      <c r="H194" s="74">
        <v>192.2</v>
      </c>
      <c r="I194" s="50">
        <v>8.8000000000000007</v>
      </c>
      <c r="J194" s="50">
        <v>174.9</v>
      </c>
      <c r="K194" s="50">
        <v>209.6</v>
      </c>
      <c r="L194" s="74">
        <v>243.7</v>
      </c>
      <c r="M194" s="50">
        <v>9.6</v>
      </c>
      <c r="N194" s="50">
        <v>224.8</v>
      </c>
      <c r="O194" s="50">
        <v>262.60000000000002</v>
      </c>
      <c r="P194" s="102">
        <v>187.5</v>
      </c>
      <c r="Q194" s="26">
        <v>5.4</v>
      </c>
      <c r="R194" s="26">
        <v>176.8</v>
      </c>
      <c r="S194" s="26">
        <v>198.2</v>
      </c>
      <c r="T194" s="102">
        <v>216.1</v>
      </c>
      <c r="U194" s="26">
        <v>6.9</v>
      </c>
      <c r="V194" s="26">
        <v>202.6</v>
      </c>
      <c r="W194" s="26">
        <v>229.6</v>
      </c>
    </row>
    <row r="195" spans="1:23" ht="15" thickBot="1" x14ac:dyDescent="0.4">
      <c r="A195" s="49">
        <v>191</v>
      </c>
      <c r="B195" s="81" t="s">
        <v>198</v>
      </c>
      <c r="C195" s="50">
        <v>425</v>
      </c>
      <c r="D195" s="74">
        <v>46</v>
      </c>
      <c r="E195" s="50">
        <v>9.8000000000000007</v>
      </c>
      <c r="F195" s="50">
        <v>26.1</v>
      </c>
      <c r="G195" s="50">
        <v>66</v>
      </c>
      <c r="H195" s="74">
        <v>35.299999999999997</v>
      </c>
      <c r="I195" s="50">
        <v>7.7</v>
      </c>
      <c r="J195" s="50">
        <v>19.8</v>
      </c>
      <c r="K195" s="50">
        <v>50.7</v>
      </c>
      <c r="L195" s="74">
        <v>35.4</v>
      </c>
      <c r="M195" s="50">
        <v>8</v>
      </c>
      <c r="N195" s="50">
        <v>19.399999999999999</v>
      </c>
      <c r="O195" s="50">
        <v>51.4</v>
      </c>
      <c r="P195" s="102">
        <v>28</v>
      </c>
      <c r="Q195" s="26">
        <v>5</v>
      </c>
      <c r="R195" s="26">
        <v>18</v>
      </c>
      <c r="S195" s="26">
        <v>37.9</v>
      </c>
      <c r="T195" s="102">
        <v>28.1</v>
      </c>
      <c r="U195" s="26">
        <v>4.5</v>
      </c>
      <c r="V195" s="26">
        <v>19.3</v>
      </c>
      <c r="W195" s="26">
        <v>37</v>
      </c>
    </row>
    <row r="196" spans="1:23" ht="15" thickBot="1" x14ac:dyDescent="0.4">
      <c r="A196" s="49">
        <v>192</v>
      </c>
      <c r="B196" s="81" t="s">
        <v>191</v>
      </c>
      <c r="C196" s="50">
        <v>994</v>
      </c>
      <c r="D196" s="74">
        <v>157.9</v>
      </c>
      <c r="E196" s="50">
        <v>17</v>
      </c>
      <c r="F196" s="50">
        <v>123.9</v>
      </c>
      <c r="G196" s="50">
        <v>191.9</v>
      </c>
      <c r="H196" s="74">
        <v>146.69999999999999</v>
      </c>
      <c r="I196" s="50">
        <v>11.4</v>
      </c>
      <c r="J196" s="50">
        <v>124.1</v>
      </c>
      <c r="K196" s="50">
        <v>169.3</v>
      </c>
      <c r="L196" s="74">
        <v>141</v>
      </c>
      <c r="M196" s="50">
        <v>10.1</v>
      </c>
      <c r="N196" s="50">
        <v>121</v>
      </c>
      <c r="O196" s="50">
        <v>161</v>
      </c>
      <c r="P196" s="102">
        <v>129</v>
      </c>
      <c r="Q196" s="26">
        <v>6</v>
      </c>
      <c r="R196" s="26">
        <v>117.1</v>
      </c>
      <c r="S196" s="26">
        <v>140.9</v>
      </c>
      <c r="T196" s="102">
        <v>130.19999999999999</v>
      </c>
      <c r="U196" s="26">
        <v>5.6</v>
      </c>
      <c r="V196" s="26">
        <v>119.1</v>
      </c>
      <c r="W196" s="26">
        <v>141.30000000000001</v>
      </c>
    </row>
    <row r="197" spans="1:23" ht="23.5" thickBot="1" x14ac:dyDescent="0.4">
      <c r="A197" s="49">
        <v>193</v>
      </c>
      <c r="B197" s="81" t="s">
        <v>192</v>
      </c>
      <c r="C197" s="50">
        <v>991</v>
      </c>
      <c r="D197" s="74">
        <v>155.6</v>
      </c>
      <c r="E197" s="50">
        <v>14.4</v>
      </c>
      <c r="F197" s="50">
        <v>126.8</v>
      </c>
      <c r="G197" s="50">
        <v>184.4</v>
      </c>
      <c r="H197" s="74">
        <v>129.69999999999999</v>
      </c>
      <c r="I197" s="50">
        <v>10</v>
      </c>
      <c r="J197" s="50">
        <v>110</v>
      </c>
      <c r="K197" s="50">
        <v>149.5</v>
      </c>
      <c r="L197" s="74">
        <v>165.9</v>
      </c>
      <c r="M197" s="50">
        <v>11.8</v>
      </c>
      <c r="N197" s="50">
        <v>142.5</v>
      </c>
      <c r="O197" s="50">
        <v>189.2</v>
      </c>
      <c r="P197" s="102">
        <v>120.8</v>
      </c>
      <c r="Q197" s="26">
        <v>6.5</v>
      </c>
      <c r="R197" s="26">
        <v>107.9</v>
      </c>
      <c r="S197" s="26">
        <v>133.6</v>
      </c>
      <c r="T197" s="102">
        <v>128.30000000000001</v>
      </c>
      <c r="U197" s="26">
        <v>6.4</v>
      </c>
      <c r="V197" s="26">
        <v>115.7</v>
      </c>
      <c r="W197" s="26">
        <v>140.9</v>
      </c>
    </row>
    <row r="198" spans="1:23" ht="15" thickBot="1" x14ac:dyDescent="0.4">
      <c r="A198" s="49">
        <v>194</v>
      </c>
      <c r="B198" s="81" t="s">
        <v>388</v>
      </c>
      <c r="C198" s="50">
        <v>2</v>
      </c>
      <c r="D198" s="74">
        <v>0</v>
      </c>
      <c r="E198" s="50">
        <v>0</v>
      </c>
      <c r="F198" s="50">
        <v>0</v>
      </c>
      <c r="G198" s="50">
        <v>0</v>
      </c>
      <c r="H198" s="74">
        <v>52</v>
      </c>
      <c r="I198" s="50">
        <v>0</v>
      </c>
      <c r="J198" s="50">
        <v>0</v>
      </c>
      <c r="K198" s="50">
        <v>0</v>
      </c>
      <c r="L198" s="74">
        <v>0</v>
      </c>
      <c r="M198" s="50">
        <v>0</v>
      </c>
      <c r="N198" s="50">
        <v>0</v>
      </c>
      <c r="O198" s="50">
        <v>0</v>
      </c>
      <c r="P198" s="102">
        <v>1</v>
      </c>
      <c r="Q198" s="26">
        <v>0</v>
      </c>
      <c r="R198" s="26">
        <v>1</v>
      </c>
      <c r="S198" s="26">
        <v>1</v>
      </c>
      <c r="T198" s="102">
        <v>0</v>
      </c>
      <c r="U198" s="26">
        <v>0</v>
      </c>
      <c r="V198" s="26">
        <v>0</v>
      </c>
      <c r="W198" s="26">
        <v>0</v>
      </c>
    </row>
    <row r="199" spans="1:23" ht="15" thickBot="1" x14ac:dyDescent="0.4">
      <c r="A199" s="49">
        <v>195</v>
      </c>
      <c r="B199" s="81" t="s">
        <v>389</v>
      </c>
      <c r="C199" s="50">
        <v>14</v>
      </c>
      <c r="D199" s="74">
        <v>0</v>
      </c>
      <c r="E199" s="50">
        <v>0</v>
      </c>
      <c r="F199" s="50">
        <v>0</v>
      </c>
      <c r="G199" s="50">
        <v>0</v>
      </c>
      <c r="H199" s="74">
        <v>52</v>
      </c>
      <c r="I199" s="50">
        <v>0</v>
      </c>
      <c r="J199" s="50">
        <v>0</v>
      </c>
      <c r="K199" s="50">
        <v>0</v>
      </c>
      <c r="L199" s="74">
        <v>116.7</v>
      </c>
      <c r="M199" s="50">
        <v>13.2</v>
      </c>
      <c r="N199" s="50">
        <v>74.8</v>
      </c>
      <c r="O199" s="50">
        <v>158.6</v>
      </c>
      <c r="P199" s="102">
        <v>58.8</v>
      </c>
      <c r="Q199" s="26">
        <v>61.8</v>
      </c>
      <c r="R199" s="26" t="s">
        <v>745</v>
      </c>
      <c r="S199" s="26">
        <v>324.8</v>
      </c>
      <c r="T199" s="102">
        <v>142.30000000000001</v>
      </c>
      <c r="U199" s="26">
        <v>16.8</v>
      </c>
      <c r="V199" s="26">
        <v>101.3</v>
      </c>
      <c r="W199" s="26">
        <v>183.4</v>
      </c>
    </row>
    <row r="200" spans="1:23" ht="15" thickBot="1" x14ac:dyDescent="0.4">
      <c r="A200" s="49">
        <v>196</v>
      </c>
      <c r="B200" s="81" t="s">
        <v>390</v>
      </c>
      <c r="C200" s="50">
        <v>29</v>
      </c>
      <c r="D200" s="74">
        <v>0</v>
      </c>
      <c r="E200" s="50">
        <v>0</v>
      </c>
      <c r="F200" s="50">
        <v>0</v>
      </c>
      <c r="G200" s="50">
        <v>0</v>
      </c>
      <c r="H200" s="74">
        <v>54.1</v>
      </c>
      <c r="I200" s="50">
        <v>18.5</v>
      </c>
      <c r="J200" s="50">
        <v>2.8</v>
      </c>
      <c r="K200" s="50">
        <v>105.3</v>
      </c>
      <c r="L200" s="74">
        <v>40</v>
      </c>
      <c r="M200" s="50">
        <v>0</v>
      </c>
      <c r="N200" s="50">
        <v>0</v>
      </c>
      <c r="O200" s="50">
        <v>0</v>
      </c>
      <c r="P200" s="102">
        <v>97</v>
      </c>
      <c r="Q200" s="26">
        <v>29.2</v>
      </c>
      <c r="R200" s="26">
        <v>33.9</v>
      </c>
      <c r="S200" s="26">
        <v>160.1</v>
      </c>
      <c r="T200" s="102">
        <v>65.7</v>
      </c>
      <c r="U200" s="26">
        <v>22.6</v>
      </c>
      <c r="V200" s="26">
        <v>13.7</v>
      </c>
      <c r="W200" s="26">
        <v>117.8</v>
      </c>
    </row>
    <row r="201" spans="1:23" ht="15" thickBot="1" x14ac:dyDescent="0.4">
      <c r="A201" s="49">
        <v>197</v>
      </c>
      <c r="B201" s="81" t="s">
        <v>391</v>
      </c>
      <c r="C201" s="50">
        <v>118</v>
      </c>
      <c r="D201" s="74">
        <v>11.4</v>
      </c>
      <c r="E201" s="50">
        <v>3</v>
      </c>
      <c r="F201" s="50">
        <v>4.8</v>
      </c>
      <c r="G201" s="50">
        <v>18.100000000000001</v>
      </c>
      <c r="H201" s="74">
        <v>14</v>
      </c>
      <c r="I201" s="50">
        <v>3.9</v>
      </c>
      <c r="J201" s="50">
        <v>5.2</v>
      </c>
      <c r="K201" s="50">
        <v>22.8</v>
      </c>
      <c r="L201" s="74">
        <v>15.1</v>
      </c>
      <c r="M201" s="50">
        <v>2.7</v>
      </c>
      <c r="N201" s="50">
        <v>9.4</v>
      </c>
      <c r="O201" s="50">
        <v>20.7</v>
      </c>
      <c r="P201" s="102">
        <v>17.600000000000001</v>
      </c>
      <c r="Q201" s="26">
        <v>2.1</v>
      </c>
      <c r="R201" s="26">
        <v>13.3</v>
      </c>
      <c r="S201" s="26">
        <v>21.9</v>
      </c>
      <c r="T201" s="102">
        <v>8.1</v>
      </c>
      <c r="U201" s="26">
        <v>1</v>
      </c>
      <c r="V201" s="26">
        <v>5.9</v>
      </c>
      <c r="W201" s="26">
        <v>10.199999999999999</v>
      </c>
    </row>
    <row r="202" spans="1:23" ht="15" thickBot="1" x14ac:dyDescent="0.4">
      <c r="A202" s="49">
        <v>198</v>
      </c>
      <c r="B202" s="81" t="s">
        <v>392</v>
      </c>
      <c r="C202" s="50">
        <v>1</v>
      </c>
      <c r="D202" s="74">
        <v>0</v>
      </c>
      <c r="E202" s="50">
        <v>0</v>
      </c>
      <c r="F202" s="50">
        <v>0</v>
      </c>
      <c r="G202" s="50">
        <v>0</v>
      </c>
      <c r="H202" s="74">
        <v>0</v>
      </c>
      <c r="I202" s="50">
        <v>0</v>
      </c>
      <c r="J202" s="50">
        <v>0</v>
      </c>
      <c r="K202" s="50">
        <v>0</v>
      </c>
      <c r="L202" s="74">
        <v>0</v>
      </c>
      <c r="M202" s="50">
        <v>0</v>
      </c>
      <c r="N202" s="50">
        <v>0</v>
      </c>
      <c r="O202" s="50">
        <v>0</v>
      </c>
      <c r="P202" s="102">
        <v>0</v>
      </c>
      <c r="Q202" s="26">
        <v>0</v>
      </c>
      <c r="R202" s="26">
        <v>0</v>
      </c>
      <c r="S202" s="26">
        <v>0</v>
      </c>
      <c r="T202" s="102">
        <v>2</v>
      </c>
      <c r="U202" s="26">
        <v>0</v>
      </c>
      <c r="V202" s="26">
        <v>0</v>
      </c>
      <c r="W202" s="26">
        <v>0</v>
      </c>
    </row>
    <row r="203" spans="1:23" ht="23.5" thickBot="1" x14ac:dyDescent="0.4">
      <c r="A203" s="49">
        <v>199</v>
      </c>
      <c r="B203" s="81" t="s">
        <v>393</v>
      </c>
      <c r="C203" s="50">
        <v>60</v>
      </c>
      <c r="D203" s="74">
        <v>44.8</v>
      </c>
      <c r="E203" s="50">
        <v>19.899999999999999</v>
      </c>
      <c r="F203" s="50" t="s">
        <v>693</v>
      </c>
      <c r="G203" s="50">
        <v>100.2</v>
      </c>
      <c r="H203" s="74">
        <v>22.7</v>
      </c>
      <c r="I203" s="50">
        <v>9.4</v>
      </c>
      <c r="J203" s="50" t="s">
        <v>438</v>
      </c>
      <c r="K203" s="50">
        <v>52.8</v>
      </c>
      <c r="L203" s="74">
        <v>47.1</v>
      </c>
      <c r="M203" s="50">
        <v>26.4</v>
      </c>
      <c r="N203" s="50" t="s">
        <v>709</v>
      </c>
      <c r="O203" s="50">
        <v>106.8</v>
      </c>
      <c r="P203" s="102">
        <v>85.6</v>
      </c>
      <c r="Q203" s="26">
        <v>13.6</v>
      </c>
      <c r="R203" s="26">
        <v>57.2</v>
      </c>
      <c r="S203" s="26">
        <v>113.9</v>
      </c>
      <c r="T203" s="102">
        <v>55.9</v>
      </c>
      <c r="U203" s="26">
        <v>14.4</v>
      </c>
      <c r="V203" s="26">
        <v>18.8</v>
      </c>
      <c r="W203" s="26">
        <v>93</v>
      </c>
    </row>
    <row r="204" spans="1:23" ht="23.5" thickBot="1" x14ac:dyDescent="0.4">
      <c r="A204" s="49">
        <v>200</v>
      </c>
      <c r="B204" s="81" t="s">
        <v>394</v>
      </c>
      <c r="C204" s="50">
        <v>31</v>
      </c>
      <c r="D204" s="74">
        <v>52</v>
      </c>
      <c r="E204" s="50">
        <v>0</v>
      </c>
      <c r="F204" s="50">
        <v>0</v>
      </c>
      <c r="G204" s="50">
        <v>0</v>
      </c>
      <c r="H204" s="74">
        <v>85.8</v>
      </c>
      <c r="I204" s="50">
        <v>24.3</v>
      </c>
      <c r="J204" s="50">
        <v>23.3</v>
      </c>
      <c r="K204" s="50">
        <v>148.4</v>
      </c>
      <c r="L204" s="74">
        <v>36.200000000000003</v>
      </c>
      <c r="M204" s="50">
        <v>11.5</v>
      </c>
      <c r="N204" s="50">
        <v>4.2</v>
      </c>
      <c r="O204" s="50">
        <v>68.2</v>
      </c>
      <c r="P204" s="102">
        <v>78.400000000000006</v>
      </c>
      <c r="Q204" s="26">
        <v>21.7</v>
      </c>
      <c r="R204" s="26">
        <v>33.299999999999997</v>
      </c>
      <c r="S204" s="26">
        <v>123.5</v>
      </c>
      <c r="T204" s="102">
        <v>27.3</v>
      </c>
      <c r="U204" s="26">
        <v>1.1000000000000001</v>
      </c>
      <c r="V204" s="26">
        <v>24.9</v>
      </c>
      <c r="W204" s="26">
        <v>29.8</v>
      </c>
    </row>
    <row r="205" spans="1:23" ht="23.5" thickBot="1" x14ac:dyDescent="0.4">
      <c r="A205" s="49">
        <v>201</v>
      </c>
      <c r="B205" s="81" t="s">
        <v>395</v>
      </c>
      <c r="C205" s="50">
        <v>10</v>
      </c>
      <c r="D205" s="74">
        <v>13.4</v>
      </c>
      <c r="E205" s="50">
        <v>0</v>
      </c>
      <c r="F205" s="50">
        <v>0</v>
      </c>
      <c r="G205" s="50">
        <v>0</v>
      </c>
      <c r="H205" s="74">
        <v>52</v>
      </c>
      <c r="I205" s="50">
        <v>0</v>
      </c>
      <c r="J205" s="50">
        <v>52</v>
      </c>
      <c r="K205" s="50">
        <v>52</v>
      </c>
      <c r="L205" s="74">
        <v>16.5</v>
      </c>
      <c r="M205" s="50">
        <v>19</v>
      </c>
      <c r="N205" s="50" t="s">
        <v>710</v>
      </c>
      <c r="O205" s="50">
        <v>98.2</v>
      </c>
      <c r="P205" s="102">
        <v>24</v>
      </c>
      <c r="Q205" s="26">
        <v>0</v>
      </c>
      <c r="R205" s="26">
        <v>0</v>
      </c>
      <c r="S205" s="26">
        <v>0</v>
      </c>
      <c r="T205" s="102">
        <v>52</v>
      </c>
      <c r="U205" s="26">
        <v>0</v>
      </c>
      <c r="V205" s="26">
        <v>0</v>
      </c>
      <c r="W205" s="26">
        <v>0</v>
      </c>
    </row>
    <row r="206" spans="1:23" ht="15" thickBot="1" x14ac:dyDescent="0.4">
      <c r="A206" s="49">
        <v>202</v>
      </c>
      <c r="B206" s="81" t="s">
        <v>412</v>
      </c>
      <c r="C206" s="50">
        <v>1</v>
      </c>
      <c r="D206" s="74">
        <v>0</v>
      </c>
      <c r="E206" s="50">
        <v>0</v>
      </c>
      <c r="F206" s="50">
        <v>0</v>
      </c>
      <c r="G206" s="50">
        <v>0</v>
      </c>
      <c r="H206" s="74">
        <v>0</v>
      </c>
      <c r="I206" s="50">
        <v>0</v>
      </c>
      <c r="J206" s="50">
        <v>0</v>
      </c>
      <c r="K206" s="50">
        <v>0</v>
      </c>
      <c r="L206" s="74">
        <v>0</v>
      </c>
      <c r="M206" s="50">
        <v>0</v>
      </c>
      <c r="N206" s="50">
        <v>0</v>
      </c>
      <c r="O206" s="50">
        <v>0</v>
      </c>
      <c r="P206" s="102">
        <v>0</v>
      </c>
      <c r="Q206" s="26">
        <v>0</v>
      </c>
      <c r="R206" s="26">
        <v>0</v>
      </c>
      <c r="S206" s="26">
        <v>0</v>
      </c>
      <c r="T206" s="102">
        <v>364</v>
      </c>
      <c r="U206" s="26">
        <v>0</v>
      </c>
      <c r="V206" s="26">
        <v>0</v>
      </c>
      <c r="W206" s="26">
        <v>0</v>
      </c>
    </row>
    <row r="207" spans="1:23" ht="15" thickBot="1" x14ac:dyDescent="0.4">
      <c r="A207" s="49">
        <v>203</v>
      </c>
      <c r="B207" s="81" t="s">
        <v>412</v>
      </c>
      <c r="C207" s="50">
        <v>0</v>
      </c>
      <c r="D207" s="74">
        <v>0</v>
      </c>
      <c r="E207" s="50">
        <v>0</v>
      </c>
      <c r="F207" s="50">
        <v>0</v>
      </c>
      <c r="G207" s="50">
        <v>0</v>
      </c>
      <c r="H207" s="74">
        <v>0</v>
      </c>
      <c r="I207" s="50">
        <v>0</v>
      </c>
      <c r="J207" s="50">
        <v>0</v>
      </c>
      <c r="K207" s="50">
        <v>0</v>
      </c>
      <c r="L207" s="74">
        <v>0</v>
      </c>
      <c r="M207" s="50">
        <v>0</v>
      </c>
      <c r="N207" s="50">
        <v>0</v>
      </c>
      <c r="O207" s="50">
        <v>0</v>
      </c>
      <c r="P207" s="102">
        <v>0</v>
      </c>
      <c r="Q207" s="26">
        <v>0</v>
      </c>
      <c r="R207" s="26">
        <v>0</v>
      </c>
      <c r="S207" s="26">
        <v>0</v>
      </c>
      <c r="T207" s="102">
        <v>0</v>
      </c>
      <c r="U207" s="26">
        <v>0</v>
      </c>
      <c r="V207" s="26">
        <v>0</v>
      </c>
      <c r="W207" s="26">
        <v>0</v>
      </c>
    </row>
    <row r="208" spans="1:23" ht="15" thickBot="1" x14ac:dyDescent="0.4">
      <c r="A208" s="49">
        <v>204</v>
      </c>
      <c r="B208" s="81" t="s">
        <v>412</v>
      </c>
      <c r="C208" s="50">
        <v>0</v>
      </c>
      <c r="D208" s="74">
        <v>0</v>
      </c>
      <c r="E208" s="50">
        <v>0</v>
      </c>
      <c r="F208" s="50">
        <v>0</v>
      </c>
      <c r="G208" s="50">
        <v>0</v>
      </c>
      <c r="H208" s="74">
        <v>0</v>
      </c>
      <c r="I208" s="50">
        <v>0</v>
      </c>
      <c r="J208" s="50">
        <v>0</v>
      </c>
      <c r="K208" s="50">
        <v>0</v>
      </c>
      <c r="L208" s="74">
        <v>0</v>
      </c>
      <c r="M208" s="50">
        <v>0</v>
      </c>
      <c r="N208" s="50">
        <v>0</v>
      </c>
      <c r="O208" s="50">
        <v>0</v>
      </c>
      <c r="P208" s="102">
        <v>0</v>
      </c>
      <c r="Q208" s="26">
        <v>0</v>
      </c>
      <c r="R208" s="26">
        <v>0</v>
      </c>
      <c r="S208" s="26">
        <v>0</v>
      </c>
      <c r="T208" s="102">
        <v>0</v>
      </c>
      <c r="U208" s="26">
        <v>0</v>
      </c>
      <c r="V208" s="26">
        <v>0</v>
      </c>
      <c r="W208" s="26">
        <v>0</v>
      </c>
    </row>
    <row r="209" spans="1:23" ht="15" thickBot="1" x14ac:dyDescent="0.4">
      <c r="A209" s="49">
        <v>205</v>
      </c>
      <c r="B209" s="81" t="s">
        <v>397</v>
      </c>
      <c r="C209" s="50">
        <v>1</v>
      </c>
      <c r="D209" s="74">
        <v>0</v>
      </c>
      <c r="E209" s="50">
        <v>0</v>
      </c>
      <c r="F209" s="50">
        <v>0</v>
      </c>
      <c r="G209" s="50">
        <v>0</v>
      </c>
      <c r="H209" s="74">
        <v>0</v>
      </c>
      <c r="I209" s="50">
        <v>0</v>
      </c>
      <c r="J209" s="50">
        <v>0</v>
      </c>
      <c r="K209" s="50">
        <v>0</v>
      </c>
      <c r="L209" s="74">
        <v>0</v>
      </c>
      <c r="M209" s="50">
        <v>0</v>
      </c>
      <c r="N209" s="50">
        <v>0</v>
      </c>
      <c r="O209" s="50">
        <v>0</v>
      </c>
      <c r="P209" s="102">
        <v>0</v>
      </c>
      <c r="Q209" s="26">
        <v>0</v>
      </c>
      <c r="R209" s="26">
        <v>0</v>
      </c>
      <c r="S209" s="26">
        <v>0</v>
      </c>
      <c r="T209" s="102">
        <v>52</v>
      </c>
      <c r="U209" s="26">
        <v>0</v>
      </c>
      <c r="V209" s="26">
        <v>0</v>
      </c>
      <c r="W209" s="26">
        <v>0</v>
      </c>
    </row>
    <row r="210" spans="1:23" x14ac:dyDescent="0.35">
      <c r="A210" s="175" t="s">
        <v>557</v>
      </c>
      <c r="B210" s="175"/>
      <c r="C210" s="175"/>
      <c r="D210" s="175"/>
      <c r="E210" s="175"/>
      <c r="F210" s="175"/>
      <c r="G210" s="175"/>
      <c r="H210" s="175"/>
      <c r="I210" s="175"/>
      <c r="J210" s="175"/>
      <c r="K210" s="175"/>
      <c r="L210" s="175"/>
      <c r="M210" s="175"/>
      <c r="N210" s="175"/>
      <c r="O210" s="175"/>
      <c r="P210" s="175"/>
      <c r="Q210" s="175"/>
      <c r="R210" s="175"/>
      <c r="S210" s="175"/>
      <c r="T210" s="175"/>
      <c r="U210" s="175"/>
      <c r="V210" s="175"/>
      <c r="W210" s="175"/>
    </row>
    <row r="211" spans="1:23" x14ac:dyDescent="0.35">
      <c r="A211" s="175"/>
      <c r="B211" s="175"/>
      <c r="C211" s="175"/>
      <c r="D211" s="175"/>
      <c r="E211" s="175"/>
      <c r="F211" s="175"/>
      <c r="G211" s="175"/>
      <c r="H211" s="175"/>
      <c r="I211" s="175"/>
      <c r="J211" s="175"/>
      <c r="K211" s="175"/>
      <c r="L211" s="175"/>
      <c r="M211" s="175"/>
      <c r="N211" s="175"/>
      <c r="O211" s="175"/>
      <c r="P211" s="175"/>
      <c r="Q211" s="175"/>
      <c r="R211" s="175"/>
      <c r="S211" s="175"/>
      <c r="T211" s="175"/>
      <c r="U211" s="175"/>
      <c r="V211" s="175"/>
      <c r="W211" s="175"/>
    </row>
    <row r="212" spans="1:23" x14ac:dyDescent="0.35">
      <c r="A212" s="23"/>
    </row>
    <row r="213" spans="1:23" x14ac:dyDescent="0.35">
      <c r="A213" s="207" t="s">
        <v>421</v>
      </c>
      <c r="B213" s="207"/>
      <c r="C213" s="207"/>
      <c r="D213" s="207"/>
      <c r="E213" s="207"/>
      <c r="F213" s="207"/>
      <c r="G213" s="207"/>
      <c r="H213" s="207"/>
      <c r="I213" s="207"/>
      <c r="J213" s="207"/>
      <c r="K213" s="207"/>
      <c r="L213" s="207"/>
      <c r="M213" s="207"/>
      <c r="N213" s="207"/>
      <c r="O213" s="207"/>
      <c r="P213" s="207"/>
      <c r="Q213" s="207"/>
      <c r="R213" s="207"/>
      <c r="S213" s="207"/>
      <c r="T213" s="207"/>
      <c r="U213" s="207"/>
      <c r="V213" s="207"/>
      <c r="W213" s="207"/>
    </row>
    <row r="214" spans="1:23" x14ac:dyDescent="0.35">
      <c r="A214" s="207"/>
      <c r="B214" s="207"/>
      <c r="C214" s="207"/>
      <c r="D214" s="207"/>
      <c r="E214" s="207"/>
      <c r="F214" s="207"/>
      <c r="G214" s="207"/>
      <c r="H214" s="207"/>
      <c r="I214" s="207"/>
      <c r="J214" s="207"/>
      <c r="K214" s="207"/>
      <c r="L214" s="207"/>
      <c r="M214" s="207"/>
      <c r="N214" s="207"/>
      <c r="O214" s="207"/>
      <c r="P214" s="207"/>
      <c r="Q214" s="207"/>
      <c r="R214" s="207"/>
      <c r="S214" s="207"/>
      <c r="T214" s="207"/>
      <c r="U214" s="207"/>
      <c r="V214" s="207"/>
      <c r="W214" s="207"/>
    </row>
    <row r="215" spans="1:23" x14ac:dyDescent="0.35">
      <c r="A215" s="91"/>
      <c r="B215" s="91"/>
      <c r="C215" s="91"/>
      <c r="D215" s="91"/>
      <c r="E215" s="91"/>
      <c r="F215" s="91"/>
      <c r="G215" s="91"/>
      <c r="H215" s="91"/>
      <c r="I215" s="91"/>
      <c r="J215" s="91"/>
      <c r="K215" s="91"/>
      <c r="L215" s="91"/>
      <c r="M215" s="91"/>
      <c r="N215" s="91"/>
      <c r="O215" s="91"/>
      <c r="P215" s="91"/>
      <c r="Q215" s="91"/>
      <c r="R215" s="91"/>
      <c r="S215" s="91"/>
      <c r="T215" s="91"/>
      <c r="U215" s="91"/>
      <c r="V215" s="91"/>
      <c r="W215" s="91"/>
    </row>
  </sheetData>
  <mergeCells count="11">
    <mergeCell ref="A213:W214"/>
    <mergeCell ref="A1:W1"/>
    <mergeCell ref="D2:W2"/>
    <mergeCell ref="P3:S3"/>
    <mergeCell ref="T3:W3"/>
    <mergeCell ref="A210:W211"/>
    <mergeCell ref="A2:A4"/>
    <mergeCell ref="B2:B4"/>
    <mergeCell ref="D3:G3"/>
    <mergeCell ref="H3:K3"/>
    <mergeCell ref="L3:O3"/>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1"/>
  <sheetViews>
    <sheetView workbookViewId="0">
      <selection sqref="A1:G1"/>
    </sheetView>
  </sheetViews>
  <sheetFormatPr defaultColWidth="11.453125" defaultRowHeight="14.5" x14ac:dyDescent="0.35"/>
  <cols>
    <col min="1" max="1" width="6.1796875" customWidth="1"/>
    <col min="2" max="2" width="43.81640625" customWidth="1"/>
  </cols>
  <sheetData>
    <row r="1" spans="1:7" ht="15" thickBot="1" x14ac:dyDescent="0.4">
      <c r="A1" s="181" t="s">
        <v>766</v>
      </c>
      <c r="B1" s="181"/>
      <c r="C1" s="181"/>
      <c r="D1" s="181"/>
      <c r="E1" s="181"/>
      <c r="F1" s="181"/>
      <c r="G1" s="181"/>
    </row>
    <row r="2" spans="1:7" ht="15" thickBot="1" x14ac:dyDescent="0.4">
      <c r="A2" s="104" t="s">
        <v>206</v>
      </c>
      <c r="B2" s="47" t="s">
        <v>151</v>
      </c>
      <c r="C2" s="47" t="s">
        <v>168</v>
      </c>
      <c r="D2" s="47" t="s">
        <v>90</v>
      </c>
      <c r="E2" s="47" t="s">
        <v>91</v>
      </c>
      <c r="F2" s="47" t="s">
        <v>92</v>
      </c>
      <c r="G2" s="47" t="s">
        <v>155</v>
      </c>
    </row>
    <row r="3" spans="1:7" ht="15" thickBot="1" x14ac:dyDescent="0.4">
      <c r="A3" s="49">
        <v>2</v>
      </c>
      <c r="B3" s="81" t="s">
        <v>213</v>
      </c>
      <c r="C3" s="74">
        <v>51</v>
      </c>
      <c r="D3" s="50">
        <v>7.6</v>
      </c>
      <c r="E3" s="50">
        <v>33.4</v>
      </c>
      <c r="F3" s="50">
        <v>68.5</v>
      </c>
      <c r="G3" s="50">
        <v>12</v>
      </c>
    </row>
    <row r="4" spans="1:7" ht="15" thickBot="1" x14ac:dyDescent="0.4">
      <c r="A4" s="49">
        <v>3</v>
      </c>
      <c r="B4" s="81" t="s">
        <v>140</v>
      </c>
      <c r="C4" s="74">
        <v>68.7</v>
      </c>
      <c r="D4" s="50">
        <v>1</v>
      </c>
      <c r="E4" s="50">
        <v>66.599999999999994</v>
      </c>
      <c r="F4" s="50">
        <v>70.7</v>
      </c>
      <c r="G4" s="50">
        <v>3506</v>
      </c>
    </row>
    <row r="5" spans="1:7" ht="15" thickBot="1" x14ac:dyDescent="0.4">
      <c r="A5" s="49">
        <v>4</v>
      </c>
      <c r="B5" s="81" t="s">
        <v>214</v>
      </c>
      <c r="C5" s="74">
        <v>180</v>
      </c>
      <c r="D5" s="50">
        <v>0</v>
      </c>
      <c r="E5" s="50">
        <v>0</v>
      </c>
      <c r="F5" s="50">
        <v>0</v>
      </c>
      <c r="G5" s="50">
        <v>1</v>
      </c>
    </row>
    <row r="6" spans="1:7" ht="15" thickBot="1" x14ac:dyDescent="0.4">
      <c r="A6" s="49">
        <v>6</v>
      </c>
      <c r="B6" s="81" t="s">
        <v>216</v>
      </c>
      <c r="C6" s="74">
        <v>82.8</v>
      </c>
      <c r="D6" s="50">
        <v>33.799999999999997</v>
      </c>
      <c r="E6" s="50" t="s">
        <v>746</v>
      </c>
      <c r="F6" s="50">
        <v>228.1</v>
      </c>
      <c r="G6" s="50">
        <v>4</v>
      </c>
    </row>
    <row r="7" spans="1:7" ht="15" thickBot="1" x14ac:dyDescent="0.4">
      <c r="A7" s="49">
        <v>7</v>
      </c>
      <c r="B7" s="81" t="s">
        <v>401</v>
      </c>
      <c r="C7" s="74">
        <v>75.099999999999994</v>
      </c>
      <c r="D7" s="50">
        <v>6.5</v>
      </c>
      <c r="E7" s="50">
        <v>61.5</v>
      </c>
      <c r="F7" s="50">
        <v>88.7</v>
      </c>
      <c r="G7" s="50">
        <v>34</v>
      </c>
    </row>
    <row r="8" spans="1:7" ht="15" thickBot="1" x14ac:dyDescent="0.4">
      <c r="A8" s="49">
        <v>8</v>
      </c>
      <c r="B8" s="81" t="s">
        <v>218</v>
      </c>
      <c r="C8" s="74">
        <v>143</v>
      </c>
      <c r="D8" s="50">
        <v>8.1</v>
      </c>
      <c r="E8" s="50">
        <v>126.3</v>
      </c>
      <c r="F8" s="50">
        <v>159.80000000000001</v>
      </c>
      <c r="G8" s="50">
        <v>21</v>
      </c>
    </row>
    <row r="9" spans="1:7" ht="15" thickBot="1" x14ac:dyDescent="0.4">
      <c r="A9" s="49">
        <v>9</v>
      </c>
      <c r="B9" s="81" t="s">
        <v>219</v>
      </c>
      <c r="C9" s="74">
        <v>59.8</v>
      </c>
      <c r="D9" s="50">
        <v>10.5</v>
      </c>
      <c r="E9" s="50">
        <v>30.6</v>
      </c>
      <c r="F9" s="50">
        <v>89</v>
      </c>
      <c r="G9" s="50">
        <v>5</v>
      </c>
    </row>
    <row r="10" spans="1:7" ht="15" thickBot="1" x14ac:dyDescent="0.4">
      <c r="A10" s="49">
        <v>10</v>
      </c>
      <c r="B10" s="81" t="s">
        <v>220</v>
      </c>
      <c r="C10" s="74">
        <v>105.4</v>
      </c>
      <c r="D10" s="50">
        <v>4.8</v>
      </c>
      <c r="E10" s="50">
        <v>95</v>
      </c>
      <c r="F10" s="50">
        <v>115.9</v>
      </c>
      <c r="G10" s="50">
        <v>16</v>
      </c>
    </row>
    <row r="11" spans="1:7" ht="15" thickBot="1" x14ac:dyDescent="0.4">
      <c r="A11" s="49">
        <v>11</v>
      </c>
      <c r="B11" s="81" t="s">
        <v>221</v>
      </c>
      <c r="C11" s="74">
        <v>57.3</v>
      </c>
      <c r="D11" s="50">
        <v>9.9</v>
      </c>
      <c r="E11" s="50">
        <v>34.799999999999997</v>
      </c>
      <c r="F11" s="50">
        <v>79.7</v>
      </c>
      <c r="G11" s="50">
        <v>15</v>
      </c>
    </row>
    <row r="12" spans="1:7" ht="15" thickBot="1" x14ac:dyDescent="0.4">
      <c r="A12" s="49">
        <v>12</v>
      </c>
      <c r="B12" s="81" t="s">
        <v>200</v>
      </c>
      <c r="C12" s="74">
        <v>68.7</v>
      </c>
      <c r="D12" s="50">
        <v>3.2</v>
      </c>
      <c r="E12" s="50">
        <v>62.3</v>
      </c>
      <c r="F12" s="50">
        <v>75.099999999999994</v>
      </c>
      <c r="G12" s="50">
        <v>132</v>
      </c>
    </row>
    <row r="13" spans="1:7" ht="15" thickBot="1" x14ac:dyDescent="0.4">
      <c r="A13" s="49">
        <v>13</v>
      </c>
      <c r="B13" s="81" t="s">
        <v>222</v>
      </c>
      <c r="C13" s="74">
        <v>30</v>
      </c>
      <c r="D13" s="50">
        <v>0</v>
      </c>
      <c r="E13" s="50">
        <v>0</v>
      </c>
      <c r="F13" s="50">
        <v>0</v>
      </c>
      <c r="G13" s="50">
        <v>1</v>
      </c>
    </row>
    <row r="14" spans="1:7" ht="15" thickBot="1" x14ac:dyDescent="0.4">
      <c r="A14" s="49">
        <v>16</v>
      </c>
      <c r="B14" s="81" t="s">
        <v>225</v>
      </c>
      <c r="C14" s="74">
        <v>60</v>
      </c>
      <c r="D14" s="50">
        <v>0</v>
      </c>
      <c r="E14" s="50">
        <v>0</v>
      </c>
      <c r="F14" s="50">
        <v>0</v>
      </c>
      <c r="G14" s="50">
        <v>1</v>
      </c>
    </row>
    <row r="15" spans="1:7" ht="15" thickBot="1" x14ac:dyDescent="0.4">
      <c r="A15" s="49">
        <v>17</v>
      </c>
      <c r="B15" s="81" t="s">
        <v>226</v>
      </c>
      <c r="C15" s="74">
        <v>264.7</v>
      </c>
      <c r="D15" s="50">
        <v>48.6</v>
      </c>
      <c r="E15" s="50">
        <v>139.80000000000001</v>
      </c>
      <c r="F15" s="50">
        <v>389.6</v>
      </c>
      <c r="G15" s="50">
        <v>5</v>
      </c>
    </row>
    <row r="16" spans="1:7" ht="15" thickBot="1" x14ac:dyDescent="0.4">
      <c r="A16" s="49">
        <v>19</v>
      </c>
      <c r="B16" s="81" t="s">
        <v>228</v>
      </c>
      <c r="C16" s="74">
        <v>90</v>
      </c>
      <c r="D16" s="50">
        <v>33.6</v>
      </c>
      <c r="E16" s="50" t="s">
        <v>747</v>
      </c>
      <c r="F16" s="50">
        <v>517</v>
      </c>
      <c r="G16" s="50">
        <v>2</v>
      </c>
    </row>
    <row r="17" spans="1:7" ht="15" thickBot="1" x14ac:dyDescent="0.4">
      <c r="A17" s="49">
        <v>20</v>
      </c>
      <c r="B17" s="81" t="s">
        <v>229</v>
      </c>
      <c r="C17" s="74">
        <v>61.2</v>
      </c>
      <c r="D17" s="50">
        <v>12.7</v>
      </c>
      <c r="E17" s="50">
        <v>30.2</v>
      </c>
      <c r="F17" s="50">
        <v>92.2</v>
      </c>
      <c r="G17" s="50">
        <v>5</v>
      </c>
    </row>
    <row r="18" spans="1:7" ht="15" thickBot="1" x14ac:dyDescent="0.4">
      <c r="A18" s="49">
        <v>21</v>
      </c>
      <c r="B18" s="81" t="s">
        <v>230</v>
      </c>
      <c r="C18" s="74">
        <v>42.6</v>
      </c>
      <c r="D18" s="50">
        <v>22.4</v>
      </c>
      <c r="E18" s="50" t="s">
        <v>748</v>
      </c>
      <c r="F18" s="50">
        <v>326.8</v>
      </c>
      <c r="G18" s="50">
        <v>3</v>
      </c>
    </row>
    <row r="19" spans="1:7" ht="15" thickBot="1" x14ac:dyDescent="0.4">
      <c r="A19" s="49">
        <v>22</v>
      </c>
      <c r="B19" s="81" t="s">
        <v>231</v>
      </c>
      <c r="C19" s="74">
        <v>80.7</v>
      </c>
      <c r="D19" s="50">
        <v>17.2</v>
      </c>
      <c r="E19" s="50" t="s">
        <v>749</v>
      </c>
      <c r="F19" s="50">
        <v>299.8</v>
      </c>
      <c r="G19" s="50">
        <v>5</v>
      </c>
    </row>
    <row r="20" spans="1:7" ht="15" thickBot="1" x14ac:dyDescent="0.4">
      <c r="A20" s="49">
        <v>24</v>
      </c>
      <c r="B20" s="81" t="s">
        <v>233</v>
      </c>
      <c r="C20" s="74">
        <v>60</v>
      </c>
      <c r="D20" s="50">
        <v>0</v>
      </c>
      <c r="E20" s="50">
        <v>0</v>
      </c>
      <c r="F20" s="50">
        <v>0</v>
      </c>
      <c r="G20" s="50">
        <v>1</v>
      </c>
    </row>
    <row r="21" spans="1:7" ht="15" thickBot="1" x14ac:dyDescent="0.4">
      <c r="A21" s="49">
        <v>25</v>
      </c>
      <c r="B21" s="81" t="s">
        <v>234</v>
      </c>
      <c r="C21" s="74">
        <v>95.7</v>
      </c>
      <c r="D21" s="50">
        <v>7.2</v>
      </c>
      <c r="E21" s="50">
        <v>80.8</v>
      </c>
      <c r="F21" s="50">
        <v>110.6</v>
      </c>
      <c r="G21" s="50">
        <v>15</v>
      </c>
    </row>
    <row r="22" spans="1:7" ht="15" thickBot="1" x14ac:dyDescent="0.4">
      <c r="A22" s="49">
        <v>26</v>
      </c>
      <c r="B22" s="81" t="s">
        <v>235</v>
      </c>
      <c r="C22" s="74">
        <v>86.8</v>
      </c>
      <c r="D22" s="50">
        <v>10.199999999999999</v>
      </c>
      <c r="E22" s="50">
        <v>65.2</v>
      </c>
      <c r="F22" s="50">
        <v>108.3</v>
      </c>
      <c r="G22" s="50">
        <v>19</v>
      </c>
    </row>
    <row r="23" spans="1:7" ht="15" thickBot="1" x14ac:dyDescent="0.4">
      <c r="A23" s="49">
        <v>27</v>
      </c>
      <c r="B23" s="81" t="s">
        <v>141</v>
      </c>
      <c r="C23" s="74">
        <v>40.299999999999997</v>
      </c>
      <c r="D23" s="50">
        <v>1</v>
      </c>
      <c r="E23" s="50">
        <v>38.200000000000003</v>
      </c>
      <c r="F23" s="50">
        <v>42.3</v>
      </c>
      <c r="G23" s="50">
        <v>2438</v>
      </c>
    </row>
    <row r="24" spans="1:7" ht="15" thickBot="1" x14ac:dyDescent="0.4">
      <c r="A24" s="49">
        <v>28</v>
      </c>
      <c r="B24" s="81" t="s">
        <v>236</v>
      </c>
      <c r="C24" s="74">
        <v>79.2</v>
      </c>
      <c r="D24" s="50">
        <v>21.2</v>
      </c>
      <c r="E24" s="50" t="s">
        <v>750</v>
      </c>
      <c r="F24" s="50">
        <v>348.2</v>
      </c>
      <c r="G24" s="50">
        <v>4</v>
      </c>
    </row>
    <row r="25" spans="1:7" ht="15" thickBot="1" x14ac:dyDescent="0.4">
      <c r="A25" s="49">
        <v>29</v>
      </c>
      <c r="B25" s="81" t="s">
        <v>202</v>
      </c>
      <c r="C25" s="74">
        <v>122.4</v>
      </c>
      <c r="D25" s="50">
        <v>5.9</v>
      </c>
      <c r="E25" s="50">
        <v>110.8</v>
      </c>
      <c r="F25" s="50">
        <v>134.1</v>
      </c>
      <c r="G25" s="50">
        <v>108</v>
      </c>
    </row>
    <row r="26" spans="1:7" ht="15" thickBot="1" x14ac:dyDescent="0.4">
      <c r="A26" s="49">
        <v>31</v>
      </c>
      <c r="B26" s="81" t="s">
        <v>238</v>
      </c>
      <c r="C26" s="74">
        <v>56.4</v>
      </c>
      <c r="D26" s="50">
        <v>10</v>
      </c>
      <c r="E26" s="50">
        <v>30.6</v>
      </c>
      <c r="F26" s="50">
        <v>82.2</v>
      </c>
      <c r="G26" s="50">
        <v>10</v>
      </c>
    </row>
    <row r="27" spans="1:7" ht="15" thickBot="1" x14ac:dyDescent="0.4">
      <c r="A27" s="49">
        <v>32</v>
      </c>
      <c r="B27" s="81" t="s">
        <v>239</v>
      </c>
      <c r="C27" s="74">
        <v>42.7</v>
      </c>
      <c r="D27" s="50">
        <v>1.9</v>
      </c>
      <c r="E27" s="50">
        <v>39</v>
      </c>
      <c r="F27" s="50">
        <v>46.3</v>
      </c>
      <c r="G27" s="50">
        <v>324</v>
      </c>
    </row>
    <row r="28" spans="1:7" ht="15" thickBot="1" x14ac:dyDescent="0.4">
      <c r="A28" s="49">
        <v>33</v>
      </c>
      <c r="B28" s="81" t="s">
        <v>240</v>
      </c>
      <c r="C28" s="74">
        <v>61.6</v>
      </c>
      <c r="D28" s="50">
        <v>4.7</v>
      </c>
      <c r="E28" s="50">
        <v>52.1</v>
      </c>
      <c r="F28" s="50">
        <v>71.099999999999994</v>
      </c>
      <c r="G28" s="50">
        <v>27</v>
      </c>
    </row>
    <row r="29" spans="1:7" ht="15" thickBot="1" x14ac:dyDescent="0.4">
      <c r="A29" s="49">
        <v>34</v>
      </c>
      <c r="B29" s="81" t="s">
        <v>241</v>
      </c>
      <c r="C29" s="74">
        <v>78</v>
      </c>
      <c r="D29" s="50">
        <v>32.5</v>
      </c>
      <c r="E29" s="50" t="s">
        <v>751</v>
      </c>
      <c r="F29" s="50">
        <v>217.7</v>
      </c>
      <c r="G29" s="50">
        <v>5</v>
      </c>
    </row>
    <row r="30" spans="1:7" ht="15" thickBot="1" x14ac:dyDescent="0.4">
      <c r="A30" s="49">
        <v>35</v>
      </c>
      <c r="B30" s="81" t="s">
        <v>242</v>
      </c>
      <c r="C30" s="74">
        <v>41.3</v>
      </c>
      <c r="D30" s="50">
        <v>2.8</v>
      </c>
      <c r="E30" s="50">
        <v>35.9</v>
      </c>
      <c r="F30" s="50">
        <v>46.8</v>
      </c>
      <c r="G30" s="50">
        <v>707</v>
      </c>
    </row>
    <row r="31" spans="1:7" ht="15" thickBot="1" x14ac:dyDescent="0.4">
      <c r="A31" s="49">
        <v>36</v>
      </c>
      <c r="B31" s="81" t="s">
        <v>243</v>
      </c>
      <c r="C31" s="74">
        <v>67.599999999999994</v>
      </c>
      <c r="D31" s="50">
        <v>7.3</v>
      </c>
      <c r="E31" s="50">
        <v>53.1</v>
      </c>
      <c r="F31" s="50">
        <v>82.1</v>
      </c>
      <c r="G31" s="50">
        <v>47</v>
      </c>
    </row>
    <row r="32" spans="1:7" ht="23.5" thickBot="1" x14ac:dyDescent="0.4">
      <c r="A32" s="49">
        <v>37</v>
      </c>
      <c r="B32" s="81" t="s">
        <v>244</v>
      </c>
      <c r="C32" s="74">
        <v>28.4</v>
      </c>
      <c r="D32" s="50">
        <v>3.5</v>
      </c>
      <c r="E32" s="50" t="s">
        <v>752</v>
      </c>
      <c r="F32" s="50">
        <v>72.3</v>
      </c>
      <c r="G32" s="50">
        <v>2</v>
      </c>
    </row>
    <row r="33" spans="1:7" ht="15" thickBot="1" x14ac:dyDescent="0.4">
      <c r="A33" s="49">
        <v>38</v>
      </c>
      <c r="B33" s="81" t="s">
        <v>196</v>
      </c>
      <c r="C33" s="74">
        <v>22</v>
      </c>
      <c r="D33" s="50">
        <v>1</v>
      </c>
      <c r="E33" s="50">
        <v>20.100000000000001</v>
      </c>
      <c r="F33" s="50">
        <v>23.9</v>
      </c>
      <c r="G33" s="50">
        <v>282</v>
      </c>
    </row>
    <row r="34" spans="1:7" ht="15" thickBot="1" x14ac:dyDescent="0.4">
      <c r="A34" s="49">
        <v>39</v>
      </c>
      <c r="B34" s="81" t="s">
        <v>245</v>
      </c>
      <c r="C34" s="74">
        <v>53.8</v>
      </c>
      <c r="D34" s="50">
        <v>7.8</v>
      </c>
      <c r="E34" s="50">
        <v>38.200000000000003</v>
      </c>
      <c r="F34" s="50">
        <v>69.400000000000006</v>
      </c>
      <c r="G34" s="50">
        <v>74</v>
      </c>
    </row>
    <row r="35" spans="1:7" ht="15" thickBot="1" x14ac:dyDescent="0.4">
      <c r="A35" s="49">
        <v>40</v>
      </c>
      <c r="B35" s="81" t="s">
        <v>246</v>
      </c>
      <c r="C35" s="74">
        <v>92.9</v>
      </c>
      <c r="D35" s="50">
        <v>16.100000000000001</v>
      </c>
      <c r="E35" s="50">
        <v>41.5</v>
      </c>
      <c r="F35" s="50">
        <v>144.19999999999999</v>
      </c>
      <c r="G35" s="50">
        <v>6</v>
      </c>
    </row>
    <row r="36" spans="1:7" ht="15" thickBot="1" x14ac:dyDescent="0.4">
      <c r="A36" s="49">
        <v>41</v>
      </c>
      <c r="B36" s="81" t="s">
        <v>247</v>
      </c>
      <c r="C36" s="74">
        <v>77.2</v>
      </c>
      <c r="D36" s="50">
        <v>7.1</v>
      </c>
      <c r="E36" s="50">
        <v>63</v>
      </c>
      <c r="F36" s="50">
        <v>91.4</v>
      </c>
      <c r="G36" s="50">
        <v>100</v>
      </c>
    </row>
    <row r="37" spans="1:7" ht="15" thickBot="1" x14ac:dyDescent="0.4">
      <c r="A37" s="49">
        <v>42</v>
      </c>
      <c r="B37" s="81" t="s">
        <v>248</v>
      </c>
      <c r="C37" s="74">
        <v>68.2</v>
      </c>
      <c r="D37" s="50">
        <v>0</v>
      </c>
      <c r="E37" s="50">
        <v>0</v>
      </c>
      <c r="F37" s="50">
        <v>0</v>
      </c>
      <c r="G37" s="50">
        <v>2</v>
      </c>
    </row>
    <row r="38" spans="1:7" ht="15" thickBot="1" x14ac:dyDescent="0.4">
      <c r="A38" s="49">
        <v>43</v>
      </c>
      <c r="B38" s="81" t="s">
        <v>249</v>
      </c>
      <c r="C38" s="74">
        <v>60.7</v>
      </c>
      <c r="D38" s="50">
        <v>9.6</v>
      </c>
      <c r="E38" s="50">
        <v>40.1</v>
      </c>
      <c r="F38" s="50">
        <v>81.3</v>
      </c>
      <c r="G38" s="50">
        <v>9</v>
      </c>
    </row>
    <row r="39" spans="1:7" ht="15" thickBot="1" x14ac:dyDescent="0.4">
      <c r="A39" s="49">
        <v>44</v>
      </c>
      <c r="B39" s="81" t="s">
        <v>250</v>
      </c>
      <c r="C39" s="74">
        <v>59.1</v>
      </c>
      <c r="D39" s="50">
        <v>11.3</v>
      </c>
      <c r="E39" s="50">
        <v>32.4</v>
      </c>
      <c r="F39" s="50">
        <v>85.8</v>
      </c>
      <c r="G39" s="50">
        <v>9</v>
      </c>
    </row>
    <row r="40" spans="1:7" ht="15" thickBot="1" x14ac:dyDescent="0.4">
      <c r="A40" s="49">
        <v>45</v>
      </c>
      <c r="B40" s="81" t="s">
        <v>251</v>
      </c>
      <c r="C40" s="74">
        <v>55</v>
      </c>
      <c r="D40" s="50">
        <v>4.8</v>
      </c>
      <c r="E40" s="50">
        <v>45.5</v>
      </c>
      <c r="F40" s="50">
        <v>64.599999999999994</v>
      </c>
      <c r="G40" s="50">
        <v>44</v>
      </c>
    </row>
    <row r="41" spans="1:7" ht="15" thickBot="1" x14ac:dyDescent="0.4">
      <c r="A41" s="49">
        <v>46</v>
      </c>
      <c r="B41" s="81" t="s">
        <v>252</v>
      </c>
      <c r="C41" s="74">
        <v>64.2</v>
      </c>
      <c r="D41" s="50">
        <v>3.6</v>
      </c>
      <c r="E41" s="50">
        <v>57.2</v>
      </c>
      <c r="F41" s="50">
        <v>71.3</v>
      </c>
      <c r="G41" s="50">
        <v>92</v>
      </c>
    </row>
    <row r="42" spans="1:7" ht="15" thickBot="1" x14ac:dyDescent="0.4">
      <c r="A42" s="49">
        <v>49</v>
      </c>
      <c r="B42" s="81" t="s">
        <v>255</v>
      </c>
      <c r="C42" s="74">
        <v>70.599999999999994</v>
      </c>
      <c r="D42" s="50">
        <v>6.9</v>
      </c>
      <c r="E42" s="50">
        <v>56.2</v>
      </c>
      <c r="F42" s="50">
        <v>84.9</v>
      </c>
      <c r="G42" s="50">
        <v>31</v>
      </c>
    </row>
    <row r="43" spans="1:7" ht="15" thickBot="1" x14ac:dyDescent="0.4">
      <c r="A43" s="49">
        <v>51</v>
      </c>
      <c r="B43" s="81" t="s">
        <v>257</v>
      </c>
      <c r="C43" s="74">
        <v>55.8</v>
      </c>
      <c r="D43" s="50">
        <v>10.9</v>
      </c>
      <c r="E43" s="50">
        <v>32.799999999999997</v>
      </c>
      <c r="F43" s="50">
        <v>78.8</v>
      </c>
      <c r="G43" s="50">
        <v>19</v>
      </c>
    </row>
    <row r="44" spans="1:7" ht="15" thickBot="1" x14ac:dyDescent="0.4">
      <c r="A44" s="49">
        <v>52</v>
      </c>
      <c r="B44" s="81" t="s">
        <v>258</v>
      </c>
      <c r="C44" s="74">
        <v>61.5</v>
      </c>
      <c r="D44" s="50">
        <v>6.8</v>
      </c>
      <c r="E44" s="50">
        <v>47.5</v>
      </c>
      <c r="F44" s="50">
        <v>75.400000000000006</v>
      </c>
      <c r="G44" s="50">
        <v>27</v>
      </c>
    </row>
    <row r="45" spans="1:7" ht="15" thickBot="1" x14ac:dyDescent="0.4">
      <c r="A45" s="49">
        <v>53</v>
      </c>
      <c r="B45" s="81" t="s">
        <v>259</v>
      </c>
      <c r="C45" s="74">
        <v>41.2</v>
      </c>
      <c r="D45" s="50">
        <v>0</v>
      </c>
      <c r="E45" s="50">
        <v>0</v>
      </c>
      <c r="F45" s="50">
        <v>0</v>
      </c>
      <c r="G45" s="50">
        <v>2</v>
      </c>
    </row>
    <row r="46" spans="1:7" ht="15" thickBot="1" x14ac:dyDescent="0.4">
      <c r="A46" s="49">
        <v>55</v>
      </c>
      <c r="B46" s="81" t="s">
        <v>261</v>
      </c>
      <c r="C46" s="74">
        <v>60</v>
      </c>
      <c r="D46" s="50">
        <v>0</v>
      </c>
      <c r="E46" s="50">
        <v>60</v>
      </c>
      <c r="F46" s="50">
        <v>60</v>
      </c>
      <c r="G46" s="50">
        <v>1</v>
      </c>
    </row>
    <row r="47" spans="1:7" ht="23.5" thickBot="1" x14ac:dyDescent="0.4">
      <c r="A47" s="49">
        <v>57</v>
      </c>
      <c r="B47" s="81" t="s">
        <v>263</v>
      </c>
      <c r="C47" s="74">
        <v>60.3</v>
      </c>
      <c r="D47" s="50">
        <v>4.3</v>
      </c>
      <c r="E47" s="50">
        <v>51.6</v>
      </c>
      <c r="F47" s="50">
        <v>69</v>
      </c>
      <c r="G47" s="50">
        <v>19</v>
      </c>
    </row>
    <row r="48" spans="1:7" ht="16" customHeight="1" thickBot="1" x14ac:dyDescent="0.4">
      <c r="A48" s="49">
        <v>58</v>
      </c>
      <c r="B48" s="81" t="s">
        <v>264</v>
      </c>
      <c r="C48" s="74">
        <v>30.8</v>
      </c>
      <c r="D48" s="50">
        <v>4.8</v>
      </c>
      <c r="E48" s="50">
        <v>20.5</v>
      </c>
      <c r="F48" s="50">
        <v>41.1</v>
      </c>
      <c r="G48" s="50">
        <v>22</v>
      </c>
    </row>
    <row r="49" spans="1:7" ht="15" thickBot="1" x14ac:dyDescent="0.4">
      <c r="A49" s="49">
        <v>59</v>
      </c>
      <c r="B49" s="81" t="s">
        <v>265</v>
      </c>
      <c r="C49" s="74">
        <v>230</v>
      </c>
      <c r="D49" s="50">
        <v>23.3</v>
      </c>
      <c r="E49" s="50">
        <v>181.8</v>
      </c>
      <c r="F49" s="50">
        <v>278.2</v>
      </c>
      <c r="G49" s="50">
        <v>29</v>
      </c>
    </row>
    <row r="50" spans="1:7" ht="15" thickBot="1" x14ac:dyDescent="0.4">
      <c r="A50" s="49">
        <v>60</v>
      </c>
      <c r="B50" s="81" t="s">
        <v>266</v>
      </c>
      <c r="C50" s="74">
        <v>41.5</v>
      </c>
      <c r="D50" s="50">
        <v>8.9</v>
      </c>
      <c r="E50" s="50" t="s">
        <v>753</v>
      </c>
      <c r="F50" s="50">
        <v>155.1</v>
      </c>
      <c r="G50" s="50">
        <v>3</v>
      </c>
    </row>
    <row r="51" spans="1:7" ht="23.5" thickBot="1" x14ac:dyDescent="0.4">
      <c r="A51" s="49">
        <v>61</v>
      </c>
      <c r="B51" s="81" t="s">
        <v>267</v>
      </c>
      <c r="C51" s="74">
        <v>36.799999999999997</v>
      </c>
      <c r="D51" s="50">
        <v>3</v>
      </c>
      <c r="E51" s="50">
        <v>30.6</v>
      </c>
      <c r="F51" s="50">
        <v>43</v>
      </c>
      <c r="G51" s="50">
        <v>18</v>
      </c>
    </row>
    <row r="52" spans="1:7" ht="23.5" thickBot="1" x14ac:dyDescent="0.4">
      <c r="A52" s="49">
        <v>62</v>
      </c>
      <c r="B52" s="81" t="s">
        <v>268</v>
      </c>
      <c r="C52" s="74">
        <v>43</v>
      </c>
      <c r="D52" s="50">
        <v>5.0999999999999996</v>
      </c>
      <c r="E52" s="50">
        <v>30.9</v>
      </c>
      <c r="F52" s="50">
        <v>55.1</v>
      </c>
      <c r="G52" s="50">
        <v>6</v>
      </c>
    </row>
    <row r="53" spans="1:7" ht="23.5" thickBot="1" x14ac:dyDescent="0.4">
      <c r="A53" s="49">
        <v>63</v>
      </c>
      <c r="B53" s="81" t="s">
        <v>269</v>
      </c>
      <c r="C53" s="74">
        <v>54.7</v>
      </c>
      <c r="D53" s="50">
        <v>13.8</v>
      </c>
      <c r="E53" s="50" t="s">
        <v>754</v>
      </c>
      <c r="F53" s="50">
        <v>229.8</v>
      </c>
      <c r="G53" s="50">
        <v>3</v>
      </c>
    </row>
    <row r="54" spans="1:7" ht="23.5" thickBot="1" x14ac:dyDescent="0.4">
      <c r="A54" s="49">
        <v>64</v>
      </c>
      <c r="B54" s="81" t="s">
        <v>270</v>
      </c>
      <c r="C54" s="74">
        <v>60</v>
      </c>
      <c r="D54" s="50">
        <v>16</v>
      </c>
      <c r="E54" s="50">
        <v>23.2</v>
      </c>
      <c r="F54" s="50">
        <v>96.8</v>
      </c>
      <c r="G54" s="50">
        <v>8</v>
      </c>
    </row>
    <row r="55" spans="1:7" ht="15" thickBot="1" x14ac:dyDescent="0.4">
      <c r="A55" s="49">
        <v>65</v>
      </c>
      <c r="B55" s="81" t="s">
        <v>271</v>
      </c>
      <c r="C55" s="74">
        <v>36.200000000000003</v>
      </c>
      <c r="D55" s="50">
        <v>5.0999999999999996</v>
      </c>
      <c r="E55" s="50">
        <v>14.3</v>
      </c>
      <c r="F55" s="50">
        <v>58</v>
      </c>
      <c r="G55" s="50">
        <v>2</v>
      </c>
    </row>
    <row r="56" spans="1:7" ht="15" thickBot="1" x14ac:dyDescent="0.4">
      <c r="A56" s="49">
        <v>66</v>
      </c>
      <c r="B56" s="81" t="s">
        <v>272</v>
      </c>
      <c r="C56" s="74">
        <v>20</v>
      </c>
      <c r="D56" s="50">
        <v>0</v>
      </c>
      <c r="E56" s="50">
        <v>0</v>
      </c>
      <c r="F56" s="50">
        <v>0</v>
      </c>
      <c r="G56" s="50">
        <v>1</v>
      </c>
    </row>
    <row r="57" spans="1:7" ht="15" thickBot="1" x14ac:dyDescent="0.4">
      <c r="A57" s="49">
        <v>67</v>
      </c>
      <c r="B57" s="81" t="s">
        <v>273</v>
      </c>
      <c r="C57" s="74">
        <v>47.2</v>
      </c>
      <c r="D57" s="50">
        <v>2.6</v>
      </c>
      <c r="E57" s="50">
        <v>39.9</v>
      </c>
      <c r="F57" s="50">
        <v>54.4</v>
      </c>
      <c r="G57" s="50">
        <v>2</v>
      </c>
    </row>
    <row r="58" spans="1:7" ht="23.5" thickBot="1" x14ac:dyDescent="0.4">
      <c r="A58" s="49">
        <v>68</v>
      </c>
      <c r="B58" s="81" t="s">
        <v>274</v>
      </c>
      <c r="C58" s="74">
        <v>56.5</v>
      </c>
      <c r="D58" s="50">
        <v>2.2000000000000002</v>
      </c>
      <c r="E58" s="50">
        <v>51.3</v>
      </c>
      <c r="F58" s="50">
        <v>61.8</v>
      </c>
      <c r="G58" s="50">
        <v>6</v>
      </c>
    </row>
    <row r="59" spans="1:7" ht="23.5" thickBot="1" x14ac:dyDescent="0.4">
      <c r="A59" s="49">
        <v>69</v>
      </c>
      <c r="B59" s="81" t="s">
        <v>275</v>
      </c>
      <c r="C59" s="74">
        <v>36.4</v>
      </c>
      <c r="D59" s="50">
        <v>7.1</v>
      </c>
      <c r="E59" s="50">
        <v>18.2</v>
      </c>
      <c r="F59" s="50">
        <v>54.6</v>
      </c>
      <c r="G59" s="50">
        <v>7</v>
      </c>
    </row>
    <row r="60" spans="1:7" ht="15" thickBot="1" x14ac:dyDescent="0.4">
      <c r="A60" s="49">
        <v>70</v>
      </c>
      <c r="B60" s="81" t="s">
        <v>276</v>
      </c>
      <c r="C60" s="74">
        <v>26.6</v>
      </c>
      <c r="D60" s="50">
        <v>2.2000000000000002</v>
      </c>
      <c r="E60" s="50">
        <v>21.1</v>
      </c>
      <c r="F60" s="50">
        <v>32</v>
      </c>
      <c r="G60" s="50">
        <v>3</v>
      </c>
    </row>
    <row r="61" spans="1:7" ht="15" thickBot="1" x14ac:dyDescent="0.4">
      <c r="A61" s="49">
        <v>72</v>
      </c>
      <c r="B61" s="81" t="s">
        <v>278</v>
      </c>
      <c r="C61" s="74">
        <v>86</v>
      </c>
      <c r="D61" s="50">
        <v>3.8</v>
      </c>
      <c r="E61" s="50">
        <v>78.5</v>
      </c>
      <c r="F61" s="50">
        <v>93.5</v>
      </c>
      <c r="G61" s="50">
        <v>79</v>
      </c>
    </row>
    <row r="62" spans="1:7" ht="15" thickBot="1" x14ac:dyDescent="0.4">
      <c r="A62" s="49">
        <v>73</v>
      </c>
      <c r="B62" s="81" t="s">
        <v>279</v>
      </c>
      <c r="C62" s="74">
        <v>46.8</v>
      </c>
      <c r="D62" s="50">
        <v>5.5</v>
      </c>
      <c r="E62" s="50" t="s">
        <v>445</v>
      </c>
      <c r="F62" s="50">
        <v>116.5</v>
      </c>
      <c r="G62" s="50">
        <v>3</v>
      </c>
    </row>
    <row r="63" spans="1:7" ht="15" thickBot="1" x14ac:dyDescent="0.4">
      <c r="A63" s="49">
        <v>75</v>
      </c>
      <c r="B63" s="81" t="s">
        <v>281</v>
      </c>
      <c r="C63" s="74">
        <v>124.5</v>
      </c>
      <c r="D63" s="50">
        <v>20.399999999999999</v>
      </c>
      <c r="E63" s="50">
        <v>59.5</v>
      </c>
      <c r="F63" s="50">
        <v>189.5</v>
      </c>
      <c r="G63" s="50">
        <v>3</v>
      </c>
    </row>
    <row r="64" spans="1:7" ht="15" thickBot="1" x14ac:dyDescent="0.4">
      <c r="A64" s="49">
        <v>76</v>
      </c>
      <c r="B64" s="81" t="s">
        <v>282</v>
      </c>
      <c r="C64" s="74">
        <v>34.299999999999997</v>
      </c>
      <c r="D64" s="50">
        <v>3.8</v>
      </c>
      <c r="E64" s="50">
        <v>26.5</v>
      </c>
      <c r="F64" s="50">
        <v>42.2</v>
      </c>
      <c r="G64" s="50">
        <v>10</v>
      </c>
    </row>
    <row r="65" spans="1:7" ht="15" thickBot="1" x14ac:dyDescent="0.4">
      <c r="A65" s="49">
        <v>77</v>
      </c>
      <c r="B65" s="81" t="s">
        <v>283</v>
      </c>
      <c r="C65" s="74">
        <v>54.9</v>
      </c>
      <c r="D65" s="50">
        <v>3.2</v>
      </c>
      <c r="E65" s="50">
        <v>48.4</v>
      </c>
      <c r="F65" s="50">
        <v>61.4</v>
      </c>
      <c r="G65" s="50">
        <v>84</v>
      </c>
    </row>
    <row r="66" spans="1:7" ht="15" thickBot="1" x14ac:dyDescent="0.4">
      <c r="A66" s="49">
        <v>78</v>
      </c>
      <c r="B66" s="81" t="s">
        <v>284</v>
      </c>
      <c r="C66" s="74">
        <v>60.8</v>
      </c>
      <c r="D66" s="50">
        <v>5.7</v>
      </c>
      <c r="E66" s="50">
        <v>49.1</v>
      </c>
      <c r="F66" s="50">
        <v>72.5</v>
      </c>
      <c r="G66" s="50">
        <v>28</v>
      </c>
    </row>
    <row r="67" spans="1:7" ht="15" thickBot="1" x14ac:dyDescent="0.4">
      <c r="A67" s="49">
        <v>79</v>
      </c>
      <c r="B67" s="81" t="s">
        <v>193</v>
      </c>
      <c r="C67" s="74">
        <v>74.099999999999994</v>
      </c>
      <c r="D67" s="50">
        <v>3.4</v>
      </c>
      <c r="E67" s="50">
        <v>67.5</v>
      </c>
      <c r="F67" s="50">
        <v>80.7</v>
      </c>
      <c r="G67" s="50">
        <v>363</v>
      </c>
    </row>
    <row r="68" spans="1:7" ht="15" thickBot="1" x14ac:dyDescent="0.4">
      <c r="A68" s="49">
        <v>80</v>
      </c>
      <c r="B68" s="81" t="s">
        <v>285</v>
      </c>
      <c r="C68" s="74">
        <v>50.3</v>
      </c>
      <c r="D68" s="50">
        <v>3.1</v>
      </c>
      <c r="E68" s="50">
        <v>43.6</v>
      </c>
      <c r="F68" s="50">
        <v>56.9</v>
      </c>
      <c r="G68" s="50">
        <v>15</v>
      </c>
    </row>
    <row r="69" spans="1:7" ht="15" thickBot="1" x14ac:dyDescent="0.4">
      <c r="A69" s="49">
        <v>83</v>
      </c>
      <c r="B69" s="81" t="s">
        <v>288</v>
      </c>
      <c r="C69" s="74">
        <v>64.099999999999994</v>
      </c>
      <c r="D69" s="50">
        <v>21.1</v>
      </c>
      <c r="E69" s="50" t="s">
        <v>484</v>
      </c>
      <c r="F69" s="50">
        <v>131.1</v>
      </c>
      <c r="G69" s="50">
        <v>6</v>
      </c>
    </row>
    <row r="70" spans="1:7" ht="15" thickBot="1" x14ac:dyDescent="0.4">
      <c r="A70" s="49">
        <v>84</v>
      </c>
      <c r="B70" s="81" t="s">
        <v>289</v>
      </c>
      <c r="C70" s="74">
        <v>159.1</v>
      </c>
      <c r="D70" s="50">
        <v>26.3</v>
      </c>
      <c r="E70" s="50">
        <v>101.2</v>
      </c>
      <c r="F70" s="50">
        <v>217.1</v>
      </c>
      <c r="G70" s="50">
        <v>17</v>
      </c>
    </row>
    <row r="71" spans="1:7" ht="23.5" thickBot="1" x14ac:dyDescent="0.4">
      <c r="A71" s="49">
        <v>86</v>
      </c>
      <c r="B71" s="81" t="s">
        <v>291</v>
      </c>
      <c r="C71" s="74">
        <v>45.2</v>
      </c>
      <c r="D71" s="50">
        <v>1.8</v>
      </c>
      <c r="E71" s="50">
        <v>41.6</v>
      </c>
      <c r="F71" s="50">
        <v>48.7</v>
      </c>
      <c r="G71" s="50">
        <v>112</v>
      </c>
    </row>
    <row r="72" spans="1:7" ht="23.5" thickBot="1" x14ac:dyDescent="0.4">
      <c r="A72" s="49">
        <v>87</v>
      </c>
      <c r="B72" s="81" t="s">
        <v>292</v>
      </c>
      <c r="C72" s="74">
        <v>48.9</v>
      </c>
      <c r="D72" s="50">
        <v>2.4</v>
      </c>
      <c r="E72" s="50">
        <v>44.2</v>
      </c>
      <c r="F72" s="50">
        <v>53.6</v>
      </c>
      <c r="G72" s="50">
        <v>92</v>
      </c>
    </row>
    <row r="73" spans="1:7" ht="23.5" thickBot="1" x14ac:dyDescent="0.4">
      <c r="A73" s="49">
        <v>88</v>
      </c>
      <c r="B73" s="81" t="s">
        <v>293</v>
      </c>
      <c r="C73" s="74">
        <v>42.7</v>
      </c>
      <c r="D73" s="50">
        <v>4.2</v>
      </c>
      <c r="E73" s="50">
        <v>34.299999999999997</v>
      </c>
      <c r="F73" s="50">
        <v>51.1</v>
      </c>
      <c r="G73" s="50">
        <v>43</v>
      </c>
    </row>
    <row r="74" spans="1:7" ht="23.5" thickBot="1" x14ac:dyDescent="0.4">
      <c r="A74" s="49">
        <v>89</v>
      </c>
      <c r="B74" s="81" t="s">
        <v>294</v>
      </c>
      <c r="C74" s="74">
        <v>51.4</v>
      </c>
      <c r="D74" s="50">
        <v>4.3</v>
      </c>
      <c r="E74" s="50">
        <v>42.2</v>
      </c>
      <c r="F74" s="50">
        <v>60.6</v>
      </c>
      <c r="G74" s="50">
        <v>23</v>
      </c>
    </row>
    <row r="75" spans="1:7" ht="23.5" thickBot="1" x14ac:dyDescent="0.4">
      <c r="A75" s="49">
        <v>90</v>
      </c>
      <c r="B75" s="81" t="s">
        <v>295</v>
      </c>
      <c r="C75" s="74">
        <v>75.2</v>
      </c>
      <c r="D75" s="50">
        <v>19.5</v>
      </c>
      <c r="E75" s="50" t="s">
        <v>755</v>
      </c>
      <c r="F75" s="50">
        <v>323.3</v>
      </c>
      <c r="G75" s="50">
        <v>3</v>
      </c>
    </row>
    <row r="76" spans="1:7" ht="15" thickBot="1" x14ac:dyDescent="0.4">
      <c r="A76" s="49">
        <v>91</v>
      </c>
      <c r="B76" s="81" t="s">
        <v>296</v>
      </c>
      <c r="C76" s="74">
        <v>83.3</v>
      </c>
      <c r="D76" s="50">
        <v>6.5</v>
      </c>
      <c r="E76" s="50">
        <v>70.400000000000006</v>
      </c>
      <c r="F76" s="50">
        <v>96.1</v>
      </c>
      <c r="G76" s="50">
        <v>93</v>
      </c>
    </row>
    <row r="77" spans="1:7" ht="15" thickBot="1" x14ac:dyDescent="0.4">
      <c r="A77" s="49">
        <v>92</v>
      </c>
      <c r="B77" s="81" t="s">
        <v>297</v>
      </c>
      <c r="C77" s="74">
        <v>184.4</v>
      </c>
      <c r="D77" s="50">
        <v>21.3</v>
      </c>
      <c r="E77" s="50">
        <v>141.4</v>
      </c>
      <c r="F77" s="50">
        <v>227.4</v>
      </c>
      <c r="G77" s="50">
        <v>40</v>
      </c>
    </row>
    <row r="78" spans="1:7" ht="15" thickBot="1" x14ac:dyDescent="0.4">
      <c r="A78" s="49">
        <v>93</v>
      </c>
      <c r="B78" s="81" t="s">
        <v>298</v>
      </c>
      <c r="C78" s="74">
        <v>98.5</v>
      </c>
      <c r="D78" s="50">
        <v>17.899999999999999</v>
      </c>
      <c r="E78" s="50">
        <v>58</v>
      </c>
      <c r="F78" s="50">
        <v>139.1</v>
      </c>
      <c r="G78" s="50">
        <v>12</v>
      </c>
    </row>
    <row r="79" spans="1:7" ht="15" thickBot="1" x14ac:dyDescent="0.4">
      <c r="A79" s="49">
        <v>94</v>
      </c>
      <c r="B79" s="81" t="s">
        <v>299</v>
      </c>
      <c r="C79" s="74">
        <v>48.7</v>
      </c>
      <c r="D79" s="50">
        <v>6.8</v>
      </c>
      <c r="E79" s="50">
        <v>34.9</v>
      </c>
      <c r="F79" s="50">
        <v>62.5</v>
      </c>
      <c r="G79" s="50">
        <v>28</v>
      </c>
    </row>
    <row r="80" spans="1:7" ht="15" thickBot="1" x14ac:dyDescent="0.4">
      <c r="A80" s="49">
        <v>95</v>
      </c>
      <c r="B80" s="81" t="s">
        <v>300</v>
      </c>
      <c r="C80" s="74">
        <v>38.1</v>
      </c>
      <c r="D80" s="50">
        <v>3</v>
      </c>
      <c r="E80" s="50">
        <v>32.1</v>
      </c>
      <c r="F80" s="50">
        <v>44.2</v>
      </c>
      <c r="G80" s="50">
        <v>19</v>
      </c>
    </row>
    <row r="81" spans="1:7" ht="15" thickBot="1" x14ac:dyDescent="0.4">
      <c r="A81" s="49">
        <v>97</v>
      </c>
      <c r="B81" s="81" t="s">
        <v>302</v>
      </c>
      <c r="C81" s="74">
        <v>71.2</v>
      </c>
      <c r="D81" s="50">
        <v>0</v>
      </c>
      <c r="E81" s="50">
        <v>0</v>
      </c>
      <c r="F81" s="50">
        <v>0</v>
      </c>
      <c r="G81" s="50">
        <v>2</v>
      </c>
    </row>
    <row r="82" spans="1:7" ht="15" thickBot="1" x14ac:dyDescent="0.4">
      <c r="A82" s="49">
        <v>98</v>
      </c>
      <c r="B82" s="81" t="s">
        <v>303</v>
      </c>
      <c r="C82" s="74">
        <v>64.599999999999994</v>
      </c>
      <c r="D82" s="50">
        <v>16.600000000000001</v>
      </c>
      <c r="E82" s="50" t="s">
        <v>756</v>
      </c>
      <c r="F82" s="50">
        <v>136</v>
      </c>
      <c r="G82" s="50">
        <v>4</v>
      </c>
    </row>
    <row r="83" spans="1:7" ht="15" thickBot="1" x14ac:dyDescent="0.4">
      <c r="A83" s="49">
        <v>99</v>
      </c>
      <c r="B83" s="81" t="s">
        <v>304</v>
      </c>
      <c r="C83" s="74">
        <v>75.7</v>
      </c>
      <c r="D83" s="50">
        <v>5.3</v>
      </c>
      <c r="E83" s="50">
        <v>64.900000000000006</v>
      </c>
      <c r="F83" s="50">
        <v>86.6</v>
      </c>
      <c r="G83" s="50">
        <v>45</v>
      </c>
    </row>
    <row r="84" spans="1:7" ht="15" thickBot="1" x14ac:dyDescent="0.4">
      <c r="A84" s="49">
        <v>101</v>
      </c>
      <c r="B84" s="81" t="s">
        <v>306</v>
      </c>
      <c r="C84" s="74">
        <v>131</v>
      </c>
      <c r="D84" s="50">
        <v>31.6</v>
      </c>
      <c r="E84" s="50">
        <v>58.1</v>
      </c>
      <c r="F84" s="50">
        <v>204</v>
      </c>
      <c r="G84" s="50">
        <v>13</v>
      </c>
    </row>
    <row r="85" spans="1:7" ht="15" thickBot="1" x14ac:dyDescent="0.4">
      <c r="A85" s="49">
        <v>102</v>
      </c>
      <c r="B85" s="81" t="s">
        <v>307</v>
      </c>
      <c r="C85" s="74">
        <v>120</v>
      </c>
      <c r="D85" s="50">
        <v>0</v>
      </c>
      <c r="E85" s="50">
        <v>0</v>
      </c>
      <c r="F85" s="50">
        <v>0</v>
      </c>
      <c r="G85" s="50">
        <v>1</v>
      </c>
    </row>
    <row r="86" spans="1:7" ht="16" customHeight="1" thickBot="1" x14ac:dyDescent="0.4">
      <c r="A86" s="49">
        <v>103</v>
      </c>
      <c r="B86" s="81" t="s">
        <v>402</v>
      </c>
      <c r="C86" s="74">
        <v>82.4</v>
      </c>
      <c r="D86" s="50">
        <v>13.3</v>
      </c>
      <c r="E86" s="50">
        <v>55.7</v>
      </c>
      <c r="F86" s="50">
        <v>109</v>
      </c>
      <c r="G86" s="50">
        <v>59</v>
      </c>
    </row>
    <row r="87" spans="1:7" ht="15" thickBot="1" x14ac:dyDescent="0.4">
      <c r="A87" s="49">
        <v>104</v>
      </c>
      <c r="B87" s="81" t="s">
        <v>309</v>
      </c>
      <c r="C87" s="74">
        <v>40</v>
      </c>
      <c r="D87" s="50">
        <v>0</v>
      </c>
      <c r="E87" s="50">
        <v>0</v>
      </c>
      <c r="F87" s="50">
        <v>0</v>
      </c>
      <c r="G87" s="50">
        <v>1</v>
      </c>
    </row>
    <row r="88" spans="1:7" ht="15" thickBot="1" x14ac:dyDescent="0.4">
      <c r="A88" s="49">
        <v>105</v>
      </c>
      <c r="B88" s="81" t="s">
        <v>310</v>
      </c>
      <c r="C88" s="74">
        <v>84.7</v>
      </c>
      <c r="D88" s="50">
        <v>21</v>
      </c>
      <c r="E88" s="50">
        <v>18</v>
      </c>
      <c r="F88" s="50">
        <v>151.4</v>
      </c>
      <c r="G88" s="50">
        <v>7</v>
      </c>
    </row>
    <row r="89" spans="1:7" ht="23.5" thickBot="1" x14ac:dyDescent="0.4">
      <c r="A89" s="49">
        <v>106</v>
      </c>
      <c r="B89" s="81" t="s">
        <v>311</v>
      </c>
      <c r="C89" s="74">
        <v>266.89999999999998</v>
      </c>
      <c r="D89" s="50">
        <v>273.5</v>
      </c>
      <c r="E89" s="50" t="s">
        <v>757</v>
      </c>
      <c r="F89" s="50">
        <v>857.7</v>
      </c>
      <c r="G89" s="50">
        <v>14</v>
      </c>
    </row>
    <row r="90" spans="1:7" ht="15" thickBot="1" x14ac:dyDescent="0.4">
      <c r="A90" s="49">
        <v>107</v>
      </c>
      <c r="B90" s="81" t="s">
        <v>312</v>
      </c>
      <c r="C90" s="74">
        <v>30</v>
      </c>
      <c r="D90" s="50">
        <v>0</v>
      </c>
      <c r="E90" s="50">
        <v>30</v>
      </c>
      <c r="F90" s="50">
        <v>30</v>
      </c>
      <c r="G90" s="50">
        <v>2</v>
      </c>
    </row>
    <row r="91" spans="1:7" ht="23.5" thickBot="1" x14ac:dyDescent="0.4">
      <c r="A91" s="49">
        <v>108</v>
      </c>
      <c r="B91" s="81" t="s">
        <v>313</v>
      </c>
      <c r="C91" s="74">
        <v>49.4</v>
      </c>
      <c r="D91" s="50">
        <v>8.3000000000000007</v>
      </c>
      <c r="E91" s="50">
        <v>31.2</v>
      </c>
      <c r="F91" s="50">
        <v>67.599999999999994</v>
      </c>
      <c r="G91" s="50">
        <v>9</v>
      </c>
    </row>
    <row r="92" spans="1:7" ht="15" thickBot="1" x14ac:dyDescent="0.4">
      <c r="A92" s="49">
        <v>109</v>
      </c>
      <c r="B92" s="81" t="s">
        <v>314</v>
      </c>
      <c r="C92" s="74">
        <v>60</v>
      </c>
      <c r="D92" s="50">
        <v>0</v>
      </c>
      <c r="E92" s="50">
        <v>60</v>
      </c>
      <c r="F92" s="50">
        <v>60</v>
      </c>
      <c r="G92" s="50">
        <v>2</v>
      </c>
    </row>
    <row r="93" spans="1:7" ht="15" thickBot="1" x14ac:dyDescent="0.4">
      <c r="A93" s="49">
        <v>112</v>
      </c>
      <c r="B93" s="81" t="s">
        <v>317</v>
      </c>
      <c r="C93" s="74">
        <v>90</v>
      </c>
      <c r="D93" s="50">
        <v>0</v>
      </c>
      <c r="E93" s="50">
        <v>0</v>
      </c>
      <c r="F93" s="50">
        <v>0</v>
      </c>
      <c r="G93" s="50">
        <v>1</v>
      </c>
    </row>
    <row r="94" spans="1:7" ht="15" thickBot="1" x14ac:dyDescent="0.4">
      <c r="A94" s="49">
        <v>114</v>
      </c>
      <c r="B94" s="81" t="s">
        <v>319</v>
      </c>
      <c r="C94" s="74">
        <v>120</v>
      </c>
      <c r="D94" s="50">
        <v>0</v>
      </c>
      <c r="E94" s="50">
        <v>0</v>
      </c>
      <c r="F94" s="50">
        <v>0</v>
      </c>
      <c r="G94" s="50">
        <v>1</v>
      </c>
    </row>
    <row r="95" spans="1:7" ht="15" thickBot="1" x14ac:dyDescent="0.4">
      <c r="A95" s="49">
        <v>115</v>
      </c>
      <c r="B95" s="81" t="s">
        <v>320</v>
      </c>
      <c r="C95" s="74">
        <v>121.7</v>
      </c>
      <c r="D95" s="50">
        <v>90.2</v>
      </c>
      <c r="E95" s="50">
        <v>0</v>
      </c>
      <c r="F95" s="50">
        <v>0</v>
      </c>
      <c r="G95" s="50">
        <v>3</v>
      </c>
    </row>
    <row r="96" spans="1:7" ht="15" thickBot="1" x14ac:dyDescent="0.4">
      <c r="A96" s="49">
        <v>116</v>
      </c>
      <c r="B96" s="81" t="s">
        <v>321</v>
      </c>
      <c r="C96" s="74">
        <v>60</v>
      </c>
      <c r="D96" s="50">
        <v>0</v>
      </c>
      <c r="E96" s="50">
        <v>0</v>
      </c>
      <c r="F96" s="50">
        <v>0</v>
      </c>
      <c r="G96" s="50">
        <v>1</v>
      </c>
    </row>
    <row r="97" spans="1:7" ht="15" thickBot="1" x14ac:dyDescent="0.4">
      <c r="A97" s="49">
        <v>117</v>
      </c>
      <c r="B97" s="81" t="s">
        <v>322</v>
      </c>
      <c r="C97" s="74">
        <v>60</v>
      </c>
      <c r="D97" s="50">
        <v>0</v>
      </c>
      <c r="E97" s="50">
        <v>0</v>
      </c>
      <c r="F97" s="50">
        <v>0</v>
      </c>
      <c r="G97" s="50">
        <v>1</v>
      </c>
    </row>
    <row r="98" spans="1:7" ht="15" thickBot="1" x14ac:dyDescent="0.4">
      <c r="A98" s="49">
        <v>118</v>
      </c>
      <c r="B98" s="81" t="s">
        <v>323</v>
      </c>
      <c r="C98" s="74">
        <v>74</v>
      </c>
      <c r="D98" s="50">
        <v>11</v>
      </c>
      <c r="E98" s="50">
        <v>49.5</v>
      </c>
      <c r="F98" s="50">
        <v>98.5</v>
      </c>
      <c r="G98" s="50">
        <v>13</v>
      </c>
    </row>
    <row r="99" spans="1:7" ht="15" thickBot="1" x14ac:dyDescent="0.4">
      <c r="A99" s="49">
        <v>119</v>
      </c>
      <c r="B99" s="81" t="s">
        <v>324</v>
      </c>
      <c r="C99" s="74">
        <v>55.1</v>
      </c>
      <c r="D99" s="50">
        <v>3</v>
      </c>
      <c r="E99" s="50">
        <v>49</v>
      </c>
      <c r="F99" s="50">
        <v>61.2</v>
      </c>
      <c r="G99" s="50">
        <v>13</v>
      </c>
    </row>
    <row r="100" spans="1:7" ht="15" thickBot="1" x14ac:dyDescent="0.4">
      <c r="A100" s="49">
        <v>120</v>
      </c>
      <c r="B100" s="81" t="s">
        <v>325</v>
      </c>
      <c r="C100" s="74">
        <v>67.400000000000006</v>
      </c>
      <c r="D100" s="50">
        <v>3.2</v>
      </c>
      <c r="E100" s="50">
        <v>61.1</v>
      </c>
      <c r="F100" s="50">
        <v>73.8</v>
      </c>
      <c r="G100" s="50">
        <v>63</v>
      </c>
    </row>
    <row r="101" spans="1:7" ht="15" thickBot="1" x14ac:dyDescent="0.4">
      <c r="A101" s="49">
        <v>122</v>
      </c>
      <c r="B101" s="81" t="s">
        <v>327</v>
      </c>
      <c r="C101" s="74">
        <v>50.8</v>
      </c>
      <c r="D101" s="50">
        <v>6.2</v>
      </c>
      <c r="E101" s="50">
        <v>35.6</v>
      </c>
      <c r="F101" s="50">
        <v>66</v>
      </c>
      <c r="G101" s="50">
        <v>4</v>
      </c>
    </row>
    <row r="102" spans="1:7" ht="15" thickBot="1" x14ac:dyDescent="0.4">
      <c r="A102" s="49">
        <v>123</v>
      </c>
      <c r="B102" s="81" t="s">
        <v>328</v>
      </c>
      <c r="C102" s="74">
        <v>80</v>
      </c>
      <c r="D102" s="50">
        <v>20.100000000000001</v>
      </c>
      <c r="E102" s="50" t="s">
        <v>758</v>
      </c>
      <c r="F102" s="50">
        <v>335.4</v>
      </c>
      <c r="G102" s="50">
        <v>3</v>
      </c>
    </row>
    <row r="103" spans="1:7" ht="15" thickBot="1" x14ac:dyDescent="0.4">
      <c r="A103" s="49">
        <v>124</v>
      </c>
      <c r="B103" s="81" t="s">
        <v>329</v>
      </c>
      <c r="C103" s="74">
        <v>68.400000000000006</v>
      </c>
      <c r="D103" s="50">
        <v>19</v>
      </c>
      <c r="E103" s="50" t="s">
        <v>627</v>
      </c>
      <c r="F103" s="50">
        <v>150.19999999999999</v>
      </c>
      <c r="G103" s="50">
        <v>8</v>
      </c>
    </row>
    <row r="104" spans="1:7" ht="15" thickBot="1" x14ac:dyDescent="0.4">
      <c r="A104" s="49">
        <v>125</v>
      </c>
      <c r="B104" s="81" t="s">
        <v>330</v>
      </c>
      <c r="C104" s="74">
        <v>101.8</v>
      </c>
      <c r="D104" s="50">
        <v>95.8</v>
      </c>
      <c r="E104" s="50">
        <v>0</v>
      </c>
      <c r="F104" s="50">
        <v>0</v>
      </c>
      <c r="G104" s="50">
        <v>3</v>
      </c>
    </row>
    <row r="105" spans="1:7" ht="15" thickBot="1" x14ac:dyDescent="0.4">
      <c r="A105" s="49">
        <v>126</v>
      </c>
      <c r="B105" s="81" t="s">
        <v>331</v>
      </c>
      <c r="C105" s="74">
        <v>64.2</v>
      </c>
      <c r="D105" s="50">
        <v>6.2</v>
      </c>
      <c r="E105" s="50">
        <v>48.3</v>
      </c>
      <c r="F105" s="50">
        <v>80</v>
      </c>
      <c r="G105" s="50">
        <v>7</v>
      </c>
    </row>
    <row r="106" spans="1:7" ht="15" thickBot="1" x14ac:dyDescent="0.4">
      <c r="A106" s="49">
        <v>127</v>
      </c>
      <c r="B106" s="81" t="s">
        <v>332</v>
      </c>
      <c r="C106" s="74">
        <v>73.2</v>
      </c>
      <c r="D106" s="50">
        <v>4</v>
      </c>
      <c r="E106" s="50">
        <v>65.099999999999994</v>
      </c>
      <c r="F106" s="50">
        <v>81.2</v>
      </c>
      <c r="G106" s="50">
        <v>54</v>
      </c>
    </row>
    <row r="107" spans="1:7" ht="15" thickBot="1" x14ac:dyDescent="0.4">
      <c r="A107" s="49">
        <v>131</v>
      </c>
      <c r="B107" s="81" t="s">
        <v>336</v>
      </c>
      <c r="C107" s="74">
        <v>78.400000000000006</v>
      </c>
      <c r="D107" s="50">
        <v>33.200000000000003</v>
      </c>
      <c r="E107" s="50">
        <v>1.7</v>
      </c>
      <c r="F107" s="50">
        <v>155</v>
      </c>
      <c r="G107" s="50">
        <v>12</v>
      </c>
    </row>
    <row r="108" spans="1:7" ht="15" thickBot="1" x14ac:dyDescent="0.4">
      <c r="A108" s="49">
        <v>132</v>
      </c>
      <c r="B108" s="81" t="s">
        <v>337</v>
      </c>
      <c r="C108" s="74">
        <v>78.7</v>
      </c>
      <c r="D108" s="50">
        <v>50.4</v>
      </c>
      <c r="E108" s="50" t="s">
        <v>759</v>
      </c>
      <c r="F108" s="50">
        <v>239.2</v>
      </c>
      <c r="G108" s="50">
        <v>7</v>
      </c>
    </row>
    <row r="109" spans="1:7" ht="15" thickBot="1" x14ac:dyDescent="0.4">
      <c r="A109" s="49">
        <v>133</v>
      </c>
      <c r="B109" s="81" t="s">
        <v>338</v>
      </c>
      <c r="C109" s="74">
        <v>89.3</v>
      </c>
      <c r="D109" s="50">
        <v>7.6</v>
      </c>
      <c r="E109" s="50">
        <v>73.5</v>
      </c>
      <c r="F109" s="50">
        <v>105</v>
      </c>
      <c r="G109" s="50">
        <v>17</v>
      </c>
    </row>
    <row r="110" spans="1:7" ht="15" thickBot="1" x14ac:dyDescent="0.4">
      <c r="A110" s="49">
        <v>134</v>
      </c>
      <c r="B110" s="81" t="s">
        <v>339</v>
      </c>
      <c r="C110" s="74">
        <v>101.7</v>
      </c>
      <c r="D110" s="50">
        <v>18.5</v>
      </c>
      <c r="E110" s="50">
        <v>63.1</v>
      </c>
      <c r="F110" s="50">
        <v>140.19999999999999</v>
      </c>
      <c r="G110" s="50">
        <v>28</v>
      </c>
    </row>
    <row r="111" spans="1:7" ht="15" thickBot="1" x14ac:dyDescent="0.4">
      <c r="A111" s="49">
        <v>135</v>
      </c>
      <c r="B111" s="81" t="s">
        <v>340</v>
      </c>
      <c r="C111" s="74">
        <v>94.8</v>
      </c>
      <c r="D111" s="50">
        <v>12.9</v>
      </c>
      <c r="E111" s="50">
        <v>66.8</v>
      </c>
      <c r="F111" s="50">
        <v>122.9</v>
      </c>
      <c r="G111" s="50">
        <v>5</v>
      </c>
    </row>
    <row r="112" spans="1:7" ht="15" thickBot="1" x14ac:dyDescent="0.4">
      <c r="A112" s="49">
        <v>136</v>
      </c>
      <c r="B112" s="81" t="s">
        <v>341</v>
      </c>
      <c r="C112" s="74">
        <v>92.9</v>
      </c>
      <c r="D112" s="50">
        <v>18.600000000000001</v>
      </c>
      <c r="E112" s="50">
        <v>50.8</v>
      </c>
      <c r="F112" s="50">
        <v>135</v>
      </c>
      <c r="G112" s="50">
        <v>12</v>
      </c>
    </row>
    <row r="113" spans="1:7" ht="15" thickBot="1" x14ac:dyDescent="0.4">
      <c r="A113" s="49">
        <v>137</v>
      </c>
      <c r="B113" s="81" t="s">
        <v>199</v>
      </c>
      <c r="C113" s="74">
        <v>68.599999999999994</v>
      </c>
      <c r="D113" s="50">
        <v>2.2000000000000002</v>
      </c>
      <c r="E113" s="50">
        <v>64.2</v>
      </c>
      <c r="F113" s="50">
        <v>73</v>
      </c>
      <c r="G113" s="50">
        <v>149</v>
      </c>
    </row>
    <row r="114" spans="1:7" ht="15" thickBot="1" x14ac:dyDescent="0.4">
      <c r="A114" s="49">
        <v>138</v>
      </c>
      <c r="B114" s="81" t="s">
        <v>342</v>
      </c>
      <c r="C114" s="74">
        <v>52.7</v>
      </c>
      <c r="D114" s="50">
        <v>7</v>
      </c>
      <c r="E114" s="50">
        <v>30.4</v>
      </c>
      <c r="F114" s="50">
        <v>75.099999999999994</v>
      </c>
      <c r="G114" s="50">
        <v>6</v>
      </c>
    </row>
    <row r="115" spans="1:7" ht="16" customHeight="1" thickBot="1" x14ac:dyDescent="0.4">
      <c r="A115" s="49">
        <v>139</v>
      </c>
      <c r="B115" s="81" t="s">
        <v>343</v>
      </c>
      <c r="C115" s="74">
        <v>60</v>
      </c>
      <c r="D115" s="50">
        <v>0</v>
      </c>
      <c r="E115" s="50">
        <v>0</v>
      </c>
      <c r="F115" s="50">
        <v>0</v>
      </c>
      <c r="G115" s="50">
        <v>1</v>
      </c>
    </row>
    <row r="116" spans="1:7" ht="15" thickBot="1" x14ac:dyDescent="0.4">
      <c r="A116" s="49">
        <v>141</v>
      </c>
      <c r="B116" s="81" t="s">
        <v>345</v>
      </c>
      <c r="C116" s="74">
        <v>120</v>
      </c>
      <c r="D116" s="50">
        <v>0</v>
      </c>
      <c r="E116" s="50">
        <v>120</v>
      </c>
      <c r="F116" s="50">
        <v>120</v>
      </c>
      <c r="G116" s="50">
        <v>1</v>
      </c>
    </row>
    <row r="117" spans="1:7" ht="15" thickBot="1" x14ac:dyDescent="0.4">
      <c r="A117" s="49">
        <v>142</v>
      </c>
      <c r="B117" s="81" t="s">
        <v>346</v>
      </c>
      <c r="C117" s="74">
        <v>69.2</v>
      </c>
      <c r="D117" s="50">
        <v>69.5</v>
      </c>
      <c r="E117" s="50">
        <v>0</v>
      </c>
      <c r="F117" s="50">
        <v>0</v>
      </c>
      <c r="G117" s="50">
        <v>3</v>
      </c>
    </row>
    <row r="118" spans="1:7" ht="15" thickBot="1" x14ac:dyDescent="0.4">
      <c r="A118" s="49">
        <v>143</v>
      </c>
      <c r="B118" s="81" t="s">
        <v>347</v>
      </c>
      <c r="C118" s="74">
        <v>49.8</v>
      </c>
      <c r="D118" s="50">
        <v>8</v>
      </c>
      <c r="E118" s="50">
        <v>15.2</v>
      </c>
      <c r="F118" s="50">
        <v>84.3</v>
      </c>
      <c r="G118" s="50">
        <v>7</v>
      </c>
    </row>
    <row r="119" spans="1:7" ht="23.5" thickBot="1" x14ac:dyDescent="0.4">
      <c r="A119" s="49">
        <v>144</v>
      </c>
      <c r="B119" s="81" t="s">
        <v>348</v>
      </c>
      <c r="C119" s="74">
        <v>60</v>
      </c>
      <c r="D119" s="50">
        <v>0</v>
      </c>
      <c r="E119" s="50">
        <v>60</v>
      </c>
      <c r="F119" s="50">
        <v>60</v>
      </c>
      <c r="G119" s="50">
        <v>1</v>
      </c>
    </row>
    <row r="120" spans="1:7" ht="15" thickBot="1" x14ac:dyDescent="0.4">
      <c r="A120" s="49">
        <v>145</v>
      </c>
      <c r="B120" s="81" t="s">
        <v>349</v>
      </c>
      <c r="C120" s="74">
        <v>96.8</v>
      </c>
      <c r="D120" s="50">
        <v>22.7</v>
      </c>
      <c r="E120" s="50">
        <v>24.4</v>
      </c>
      <c r="F120" s="50">
        <v>169.2</v>
      </c>
      <c r="G120" s="50">
        <v>2</v>
      </c>
    </row>
    <row r="121" spans="1:7" ht="15" thickBot="1" x14ac:dyDescent="0.4">
      <c r="A121" s="49">
        <v>146</v>
      </c>
      <c r="B121" s="81" t="s">
        <v>350</v>
      </c>
      <c r="C121" s="74">
        <v>32.1</v>
      </c>
      <c r="D121" s="50">
        <v>13.1</v>
      </c>
      <c r="E121" s="50" t="s">
        <v>760</v>
      </c>
      <c r="F121" s="50">
        <v>88.3</v>
      </c>
      <c r="G121" s="50">
        <v>3</v>
      </c>
    </row>
    <row r="122" spans="1:7" ht="15" thickBot="1" x14ac:dyDescent="0.4">
      <c r="A122" s="49">
        <v>148</v>
      </c>
      <c r="B122" s="81" t="s">
        <v>352</v>
      </c>
      <c r="C122" s="74">
        <v>142.69999999999999</v>
      </c>
      <c r="D122" s="50">
        <v>0</v>
      </c>
      <c r="E122" s="50">
        <v>0</v>
      </c>
      <c r="F122" s="50">
        <v>0</v>
      </c>
      <c r="G122" s="50">
        <v>2</v>
      </c>
    </row>
    <row r="123" spans="1:7" ht="15" thickBot="1" x14ac:dyDescent="0.4">
      <c r="A123" s="49">
        <v>149</v>
      </c>
      <c r="B123" s="81" t="s">
        <v>353</v>
      </c>
      <c r="C123" s="74">
        <v>56.1</v>
      </c>
      <c r="D123" s="50">
        <v>37.299999999999997</v>
      </c>
      <c r="E123" s="50" t="s">
        <v>746</v>
      </c>
      <c r="F123" s="50">
        <v>174.8</v>
      </c>
      <c r="G123" s="50">
        <v>5</v>
      </c>
    </row>
    <row r="124" spans="1:7" ht="15" thickBot="1" x14ac:dyDescent="0.4">
      <c r="A124" s="49">
        <v>150</v>
      </c>
      <c r="B124" s="81" t="s">
        <v>354</v>
      </c>
      <c r="C124" s="74">
        <v>65.599999999999994</v>
      </c>
      <c r="D124" s="50">
        <v>21.1</v>
      </c>
      <c r="E124" s="50" t="s">
        <v>761</v>
      </c>
      <c r="F124" s="50">
        <v>156.19999999999999</v>
      </c>
      <c r="G124" s="50">
        <v>7</v>
      </c>
    </row>
    <row r="125" spans="1:7" ht="15" thickBot="1" x14ac:dyDescent="0.4">
      <c r="A125" s="49">
        <v>151</v>
      </c>
      <c r="B125" s="81" t="s">
        <v>355</v>
      </c>
      <c r="C125" s="74">
        <v>104.8</v>
      </c>
      <c r="D125" s="50">
        <v>14.4</v>
      </c>
      <c r="E125" s="50">
        <v>73.099999999999994</v>
      </c>
      <c r="F125" s="50">
        <v>136.5</v>
      </c>
      <c r="G125" s="50">
        <v>12</v>
      </c>
    </row>
    <row r="126" spans="1:7" ht="15" thickBot="1" x14ac:dyDescent="0.4">
      <c r="A126" s="49">
        <v>152</v>
      </c>
      <c r="B126" s="81" t="s">
        <v>356</v>
      </c>
      <c r="C126" s="74">
        <v>33.299999999999997</v>
      </c>
      <c r="D126" s="50">
        <v>3.4</v>
      </c>
      <c r="E126" s="50">
        <v>26</v>
      </c>
      <c r="F126" s="50">
        <v>40.6</v>
      </c>
      <c r="G126" s="50">
        <v>22</v>
      </c>
    </row>
    <row r="127" spans="1:7" ht="15" thickBot="1" x14ac:dyDescent="0.4">
      <c r="A127" s="49">
        <v>153</v>
      </c>
      <c r="B127" s="81" t="s">
        <v>357</v>
      </c>
      <c r="C127" s="74">
        <v>116.2</v>
      </c>
      <c r="D127" s="50">
        <v>13.6</v>
      </c>
      <c r="E127" s="50">
        <v>86.5</v>
      </c>
      <c r="F127" s="50">
        <v>146</v>
      </c>
      <c r="G127" s="50">
        <v>17</v>
      </c>
    </row>
    <row r="128" spans="1:7" ht="15" thickBot="1" x14ac:dyDescent="0.4">
      <c r="A128" s="49">
        <v>154</v>
      </c>
      <c r="B128" s="81" t="s">
        <v>201</v>
      </c>
      <c r="C128" s="74">
        <v>70.599999999999994</v>
      </c>
      <c r="D128" s="50">
        <v>2.2000000000000002</v>
      </c>
      <c r="E128" s="50">
        <v>66.099999999999994</v>
      </c>
      <c r="F128" s="50">
        <v>75</v>
      </c>
      <c r="G128" s="50">
        <v>140</v>
      </c>
    </row>
    <row r="129" spans="1:7" ht="15" thickBot="1" x14ac:dyDescent="0.4">
      <c r="A129" s="49">
        <v>155</v>
      </c>
      <c r="B129" s="81" t="s">
        <v>358</v>
      </c>
      <c r="C129" s="74">
        <v>77</v>
      </c>
      <c r="D129" s="50">
        <v>3.3</v>
      </c>
      <c r="E129" s="50">
        <v>70.400000000000006</v>
      </c>
      <c r="F129" s="50">
        <v>83.5</v>
      </c>
      <c r="G129" s="50">
        <v>63</v>
      </c>
    </row>
    <row r="130" spans="1:7" ht="15" thickBot="1" x14ac:dyDescent="0.4">
      <c r="A130" s="49">
        <v>156</v>
      </c>
      <c r="B130" s="81" t="s">
        <v>359</v>
      </c>
      <c r="C130" s="74">
        <v>49.6</v>
      </c>
      <c r="D130" s="50">
        <v>4.5999999999999996</v>
      </c>
      <c r="E130" s="50">
        <v>40.200000000000003</v>
      </c>
      <c r="F130" s="50">
        <v>59</v>
      </c>
      <c r="G130" s="50">
        <v>43</v>
      </c>
    </row>
    <row r="131" spans="1:7" ht="15" thickBot="1" x14ac:dyDescent="0.4">
      <c r="A131" s="49">
        <v>157</v>
      </c>
      <c r="B131" s="81" t="s">
        <v>197</v>
      </c>
      <c r="C131" s="74">
        <v>36</v>
      </c>
      <c r="D131" s="50">
        <v>1.7</v>
      </c>
      <c r="E131" s="50">
        <v>32.6</v>
      </c>
      <c r="F131" s="50">
        <v>39.4</v>
      </c>
      <c r="G131" s="50">
        <v>213</v>
      </c>
    </row>
    <row r="132" spans="1:7" ht="15" thickBot="1" x14ac:dyDescent="0.4">
      <c r="A132" s="49">
        <v>158</v>
      </c>
      <c r="B132" s="81" t="s">
        <v>360</v>
      </c>
      <c r="C132" s="74">
        <v>41.8</v>
      </c>
      <c r="D132" s="50">
        <v>3.3</v>
      </c>
      <c r="E132" s="50">
        <v>35.1</v>
      </c>
      <c r="F132" s="50">
        <v>48.4</v>
      </c>
      <c r="G132" s="50">
        <v>31</v>
      </c>
    </row>
    <row r="133" spans="1:7" ht="15" thickBot="1" x14ac:dyDescent="0.4">
      <c r="A133" s="49">
        <v>159</v>
      </c>
      <c r="B133" s="81" t="s">
        <v>361</v>
      </c>
      <c r="C133" s="74">
        <v>33.299999999999997</v>
      </c>
      <c r="D133" s="50">
        <v>14</v>
      </c>
      <c r="E133" s="50" t="s">
        <v>428</v>
      </c>
      <c r="F133" s="50">
        <v>67.599999999999994</v>
      </c>
      <c r="G133" s="50">
        <v>10</v>
      </c>
    </row>
    <row r="134" spans="1:7" ht="15" thickBot="1" x14ac:dyDescent="0.4">
      <c r="A134" s="49">
        <v>160</v>
      </c>
      <c r="B134" s="81" t="s">
        <v>362</v>
      </c>
      <c r="C134" s="74">
        <v>32.299999999999997</v>
      </c>
      <c r="D134" s="50">
        <v>8.1</v>
      </c>
      <c r="E134" s="50">
        <v>6.6</v>
      </c>
      <c r="F134" s="50">
        <v>58</v>
      </c>
      <c r="G134" s="50">
        <v>5</v>
      </c>
    </row>
    <row r="135" spans="1:7" ht="15" thickBot="1" x14ac:dyDescent="0.4">
      <c r="A135" s="49">
        <v>161</v>
      </c>
      <c r="B135" s="81" t="s">
        <v>363</v>
      </c>
      <c r="C135" s="74">
        <v>59.4</v>
      </c>
      <c r="D135" s="50">
        <v>22.5</v>
      </c>
      <c r="E135" s="50">
        <v>1.6</v>
      </c>
      <c r="F135" s="50">
        <v>117.3</v>
      </c>
      <c r="G135" s="50">
        <v>10</v>
      </c>
    </row>
    <row r="136" spans="1:7" ht="15" thickBot="1" x14ac:dyDescent="0.4">
      <c r="A136" s="49">
        <v>162</v>
      </c>
      <c r="B136" s="81" t="s">
        <v>364</v>
      </c>
      <c r="C136" s="74">
        <v>167.7</v>
      </c>
      <c r="D136" s="50">
        <v>55.4</v>
      </c>
      <c r="E136" s="50">
        <v>0</v>
      </c>
      <c r="F136" s="50">
        <v>0</v>
      </c>
      <c r="G136" s="50">
        <v>4</v>
      </c>
    </row>
    <row r="137" spans="1:7" ht="15" thickBot="1" x14ac:dyDescent="0.4">
      <c r="A137" s="49">
        <v>163</v>
      </c>
      <c r="B137" s="81" t="s">
        <v>189</v>
      </c>
      <c r="C137" s="74">
        <v>44.4</v>
      </c>
      <c r="D137" s="50">
        <v>4.0999999999999996</v>
      </c>
      <c r="E137" s="50">
        <v>36.4</v>
      </c>
      <c r="F137" s="50">
        <v>52.5</v>
      </c>
      <c r="G137" s="50">
        <v>658</v>
      </c>
    </row>
    <row r="138" spans="1:7" ht="15" thickBot="1" x14ac:dyDescent="0.4">
      <c r="A138" s="49">
        <v>164</v>
      </c>
      <c r="B138" s="81" t="s">
        <v>365</v>
      </c>
      <c r="C138" s="74">
        <v>27</v>
      </c>
      <c r="D138" s="50">
        <v>3.1</v>
      </c>
      <c r="E138" s="50">
        <v>20.9</v>
      </c>
      <c r="F138" s="50">
        <v>33.200000000000003</v>
      </c>
      <c r="G138" s="50">
        <v>72</v>
      </c>
    </row>
    <row r="139" spans="1:7" ht="15" thickBot="1" x14ac:dyDescent="0.4">
      <c r="A139" s="49">
        <v>165</v>
      </c>
      <c r="B139" s="81" t="s">
        <v>366</v>
      </c>
      <c r="C139" s="74">
        <v>175.7</v>
      </c>
      <c r="D139" s="50">
        <v>0</v>
      </c>
      <c r="E139" s="50">
        <v>0</v>
      </c>
      <c r="F139" s="50">
        <v>0</v>
      </c>
      <c r="G139" s="50">
        <v>2</v>
      </c>
    </row>
    <row r="140" spans="1:7" ht="15" thickBot="1" x14ac:dyDescent="0.4">
      <c r="A140" s="49">
        <v>166</v>
      </c>
      <c r="B140" s="81" t="s">
        <v>367</v>
      </c>
      <c r="C140" s="74">
        <v>49.9</v>
      </c>
      <c r="D140" s="50">
        <v>4.8</v>
      </c>
      <c r="E140" s="50">
        <v>40.299999999999997</v>
      </c>
      <c r="F140" s="50">
        <v>59.5</v>
      </c>
      <c r="G140" s="50">
        <v>74</v>
      </c>
    </row>
    <row r="141" spans="1:7" ht="15" thickBot="1" x14ac:dyDescent="0.4">
      <c r="A141" s="49">
        <v>167</v>
      </c>
      <c r="B141" s="81" t="s">
        <v>368</v>
      </c>
      <c r="C141" s="74">
        <v>32.200000000000003</v>
      </c>
      <c r="D141" s="50">
        <v>9.8000000000000007</v>
      </c>
      <c r="E141" s="50">
        <v>7</v>
      </c>
      <c r="F141" s="50">
        <v>57.4</v>
      </c>
      <c r="G141" s="50">
        <v>8</v>
      </c>
    </row>
    <row r="142" spans="1:7" ht="15" thickBot="1" x14ac:dyDescent="0.4">
      <c r="A142" s="49">
        <v>168</v>
      </c>
      <c r="B142" s="81" t="s">
        <v>369</v>
      </c>
      <c r="C142" s="74">
        <v>33.5</v>
      </c>
      <c r="D142" s="50">
        <v>25.3</v>
      </c>
      <c r="E142" s="50" t="s">
        <v>762</v>
      </c>
      <c r="F142" s="50">
        <v>113.9</v>
      </c>
      <c r="G142" s="50">
        <v>3</v>
      </c>
    </row>
    <row r="143" spans="1:7" ht="15" thickBot="1" x14ac:dyDescent="0.4">
      <c r="A143" s="49">
        <v>169</v>
      </c>
      <c r="B143" s="81" t="s">
        <v>370</v>
      </c>
      <c r="C143" s="74">
        <v>157.30000000000001</v>
      </c>
      <c r="D143" s="50">
        <v>46.1</v>
      </c>
      <c r="E143" s="50" t="s">
        <v>763</v>
      </c>
      <c r="F143" s="50">
        <v>743.5</v>
      </c>
      <c r="G143" s="50">
        <v>2</v>
      </c>
    </row>
    <row r="144" spans="1:7" ht="15" thickBot="1" x14ac:dyDescent="0.4">
      <c r="A144" s="49">
        <v>170</v>
      </c>
      <c r="B144" s="81" t="s">
        <v>371</v>
      </c>
      <c r="C144" s="74">
        <v>93.1</v>
      </c>
      <c r="D144" s="50">
        <v>10.7</v>
      </c>
      <c r="E144" s="50">
        <v>63.3</v>
      </c>
      <c r="F144" s="50">
        <v>122.8</v>
      </c>
      <c r="G144" s="50">
        <v>9</v>
      </c>
    </row>
    <row r="145" spans="1:7" ht="15" thickBot="1" x14ac:dyDescent="0.4">
      <c r="A145" s="49">
        <v>171</v>
      </c>
      <c r="B145" s="81" t="s">
        <v>372</v>
      </c>
      <c r="C145" s="74">
        <v>72.3</v>
      </c>
      <c r="D145" s="50">
        <v>11.3</v>
      </c>
      <c r="E145" s="50">
        <v>36.299999999999997</v>
      </c>
      <c r="F145" s="50">
        <v>108.2</v>
      </c>
      <c r="G145" s="50">
        <v>5</v>
      </c>
    </row>
    <row r="146" spans="1:7" ht="15" thickBot="1" x14ac:dyDescent="0.4">
      <c r="A146" s="49">
        <v>173</v>
      </c>
      <c r="B146" s="81" t="s">
        <v>374</v>
      </c>
      <c r="C146" s="74">
        <v>82.7</v>
      </c>
      <c r="D146" s="50">
        <v>5.2</v>
      </c>
      <c r="E146" s="50">
        <v>71.900000000000006</v>
      </c>
      <c r="F146" s="50">
        <v>93.4</v>
      </c>
      <c r="G146" s="50">
        <v>9</v>
      </c>
    </row>
    <row r="147" spans="1:7" ht="15" thickBot="1" x14ac:dyDescent="0.4">
      <c r="A147" s="49">
        <v>175</v>
      </c>
      <c r="B147" s="81" t="s">
        <v>376</v>
      </c>
      <c r="C147" s="74">
        <v>85.8</v>
      </c>
      <c r="D147" s="50">
        <v>14</v>
      </c>
      <c r="E147" s="50">
        <v>52.6</v>
      </c>
      <c r="F147" s="50">
        <v>119</v>
      </c>
      <c r="G147" s="50">
        <v>8</v>
      </c>
    </row>
    <row r="148" spans="1:7" ht="15" thickBot="1" x14ac:dyDescent="0.4">
      <c r="A148" s="49">
        <v>176</v>
      </c>
      <c r="B148" s="81" t="s">
        <v>190</v>
      </c>
      <c r="C148" s="74">
        <v>57.1</v>
      </c>
      <c r="D148" s="50">
        <v>1.6</v>
      </c>
      <c r="E148" s="50">
        <v>53.9</v>
      </c>
      <c r="F148" s="50">
        <v>60.3</v>
      </c>
      <c r="G148" s="50">
        <v>517</v>
      </c>
    </row>
    <row r="149" spans="1:7" ht="15" thickBot="1" x14ac:dyDescent="0.4">
      <c r="A149" s="49">
        <v>177</v>
      </c>
      <c r="B149" s="81" t="s">
        <v>186</v>
      </c>
      <c r="C149" s="74">
        <v>69.599999999999994</v>
      </c>
      <c r="D149" s="50">
        <v>1.7</v>
      </c>
      <c r="E149" s="50">
        <v>66.2</v>
      </c>
      <c r="F149" s="50">
        <v>73</v>
      </c>
      <c r="G149" s="50">
        <v>943</v>
      </c>
    </row>
    <row r="150" spans="1:7" ht="15" thickBot="1" x14ac:dyDescent="0.4">
      <c r="A150" s="49">
        <v>178</v>
      </c>
      <c r="B150" s="81" t="s">
        <v>377</v>
      </c>
      <c r="C150" s="74">
        <v>20</v>
      </c>
      <c r="D150" s="50">
        <v>0</v>
      </c>
      <c r="E150" s="50">
        <v>0</v>
      </c>
      <c r="F150" s="50">
        <v>0</v>
      </c>
      <c r="G150" s="50">
        <v>1</v>
      </c>
    </row>
    <row r="151" spans="1:7" ht="15" thickBot="1" x14ac:dyDescent="0.4">
      <c r="A151" s="49">
        <v>180</v>
      </c>
      <c r="B151" s="81" t="s">
        <v>379</v>
      </c>
      <c r="C151" s="74">
        <v>99.6</v>
      </c>
      <c r="D151" s="50">
        <v>36.700000000000003</v>
      </c>
      <c r="E151" s="50" t="s">
        <v>764</v>
      </c>
      <c r="F151" s="50">
        <v>565.79999999999995</v>
      </c>
      <c r="G151" s="50">
        <v>3</v>
      </c>
    </row>
    <row r="152" spans="1:7" ht="15" thickBot="1" x14ac:dyDescent="0.4">
      <c r="A152" s="49">
        <v>181</v>
      </c>
      <c r="B152" s="81" t="s">
        <v>203</v>
      </c>
      <c r="C152" s="74">
        <v>67.900000000000006</v>
      </c>
      <c r="D152" s="50">
        <v>3.5</v>
      </c>
      <c r="E152" s="50">
        <v>61</v>
      </c>
      <c r="F152" s="50">
        <v>74.8</v>
      </c>
      <c r="G152" s="50">
        <v>101</v>
      </c>
    </row>
    <row r="153" spans="1:7" ht="15" thickBot="1" x14ac:dyDescent="0.4">
      <c r="A153" s="49">
        <v>182</v>
      </c>
      <c r="B153" s="81" t="s">
        <v>380</v>
      </c>
      <c r="C153" s="74">
        <v>61.9</v>
      </c>
      <c r="D153" s="50">
        <v>5.4</v>
      </c>
      <c r="E153" s="50">
        <v>50.2</v>
      </c>
      <c r="F153" s="50">
        <v>73.599999999999994</v>
      </c>
      <c r="G153" s="50">
        <v>19</v>
      </c>
    </row>
    <row r="154" spans="1:7" ht="15" thickBot="1" x14ac:dyDescent="0.4">
      <c r="A154" s="49">
        <v>183</v>
      </c>
      <c r="B154" s="81" t="s">
        <v>381</v>
      </c>
      <c r="C154" s="74">
        <v>112.3</v>
      </c>
      <c r="D154" s="50">
        <v>29</v>
      </c>
      <c r="E154" s="50">
        <v>51.8</v>
      </c>
      <c r="F154" s="50">
        <v>172.8</v>
      </c>
      <c r="G154" s="50">
        <v>10</v>
      </c>
    </row>
    <row r="155" spans="1:7" ht="15" thickBot="1" x14ac:dyDescent="0.4">
      <c r="A155" s="49">
        <v>185</v>
      </c>
      <c r="B155" s="81" t="s">
        <v>383</v>
      </c>
      <c r="C155" s="74">
        <v>83.1</v>
      </c>
      <c r="D155" s="50">
        <v>26.7</v>
      </c>
      <c r="E155" s="50" t="s">
        <v>712</v>
      </c>
      <c r="F155" s="50">
        <v>198</v>
      </c>
      <c r="G155" s="50">
        <v>6</v>
      </c>
    </row>
    <row r="156" spans="1:7" ht="23.5" thickBot="1" x14ac:dyDescent="0.4">
      <c r="A156" s="49">
        <v>186</v>
      </c>
      <c r="B156" s="81" t="s">
        <v>384</v>
      </c>
      <c r="C156" s="74">
        <v>73.400000000000006</v>
      </c>
      <c r="D156" s="50">
        <v>5.8</v>
      </c>
      <c r="E156" s="50">
        <v>62</v>
      </c>
      <c r="F156" s="50">
        <v>84.9</v>
      </c>
      <c r="G156" s="50">
        <v>126</v>
      </c>
    </row>
    <row r="157" spans="1:7" ht="15" thickBot="1" x14ac:dyDescent="0.4">
      <c r="A157" s="49">
        <v>188</v>
      </c>
      <c r="B157" s="81" t="s">
        <v>386</v>
      </c>
      <c r="C157" s="74">
        <v>94.2</v>
      </c>
      <c r="D157" s="50">
        <v>10.7</v>
      </c>
      <c r="E157" s="50">
        <v>71.599999999999994</v>
      </c>
      <c r="F157" s="50">
        <v>116.8</v>
      </c>
      <c r="G157" s="50">
        <v>25</v>
      </c>
    </row>
    <row r="158" spans="1:7" ht="15" thickBot="1" x14ac:dyDescent="0.4">
      <c r="A158" s="49">
        <v>189</v>
      </c>
      <c r="B158" s="81" t="s">
        <v>387</v>
      </c>
      <c r="C158" s="74">
        <v>79.400000000000006</v>
      </c>
      <c r="D158" s="50">
        <v>0</v>
      </c>
      <c r="E158" s="50">
        <v>0</v>
      </c>
      <c r="F158" s="50">
        <v>0</v>
      </c>
      <c r="G158" s="50">
        <v>2</v>
      </c>
    </row>
    <row r="159" spans="1:7" ht="15" thickBot="1" x14ac:dyDescent="0.4">
      <c r="A159" s="49">
        <v>190</v>
      </c>
      <c r="B159" s="81" t="s">
        <v>188</v>
      </c>
      <c r="C159" s="74">
        <v>19.8</v>
      </c>
      <c r="D159" s="50">
        <v>0.5</v>
      </c>
      <c r="E159" s="50">
        <v>18.899999999999999</v>
      </c>
      <c r="F159" s="50">
        <v>20.7</v>
      </c>
      <c r="G159" s="50">
        <v>1226</v>
      </c>
    </row>
    <row r="160" spans="1:7" ht="15" thickBot="1" x14ac:dyDescent="0.4">
      <c r="A160" s="49">
        <v>191</v>
      </c>
      <c r="B160" s="81" t="s">
        <v>198</v>
      </c>
      <c r="C160" s="74">
        <v>94.9</v>
      </c>
      <c r="D160" s="50">
        <v>16</v>
      </c>
      <c r="E160" s="50">
        <v>62.5</v>
      </c>
      <c r="F160" s="50">
        <v>127.3</v>
      </c>
      <c r="G160" s="50">
        <v>50</v>
      </c>
    </row>
    <row r="161" spans="1:7" ht="15" thickBot="1" x14ac:dyDescent="0.4">
      <c r="A161" s="49">
        <v>192</v>
      </c>
      <c r="B161" s="81" t="s">
        <v>191</v>
      </c>
      <c r="C161" s="74">
        <v>34</v>
      </c>
      <c r="D161" s="50">
        <v>0.8</v>
      </c>
      <c r="E161" s="50">
        <v>32.5</v>
      </c>
      <c r="F161" s="50">
        <v>35.6</v>
      </c>
      <c r="G161" s="50">
        <v>446</v>
      </c>
    </row>
    <row r="162" spans="1:7" ht="23.5" thickBot="1" x14ac:dyDescent="0.4">
      <c r="A162" s="49">
        <v>193</v>
      </c>
      <c r="B162" s="81" t="s">
        <v>192</v>
      </c>
      <c r="C162" s="74">
        <v>45.1</v>
      </c>
      <c r="D162" s="50">
        <v>2.2000000000000002</v>
      </c>
      <c r="E162" s="50">
        <v>40.799999999999997</v>
      </c>
      <c r="F162" s="50">
        <v>49.4</v>
      </c>
      <c r="G162" s="50">
        <v>515</v>
      </c>
    </row>
    <row r="163" spans="1:7" ht="15" thickBot="1" x14ac:dyDescent="0.4">
      <c r="A163" s="49">
        <v>195</v>
      </c>
      <c r="B163" s="81" t="s">
        <v>389</v>
      </c>
      <c r="C163" s="74">
        <v>38.9</v>
      </c>
      <c r="D163" s="50">
        <v>10.5</v>
      </c>
      <c r="E163" s="50">
        <v>12.1</v>
      </c>
      <c r="F163" s="50">
        <v>65.8</v>
      </c>
      <c r="G163" s="50">
        <v>7</v>
      </c>
    </row>
    <row r="164" spans="1:7" ht="15" thickBot="1" x14ac:dyDescent="0.4">
      <c r="A164" s="49">
        <v>196</v>
      </c>
      <c r="B164" s="81" t="s">
        <v>390</v>
      </c>
      <c r="C164" s="74">
        <v>90.8</v>
      </c>
      <c r="D164" s="50">
        <v>15.8</v>
      </c>
      <c r="E164" s="50">
        <v>53.3</v>
      </c>
      <c r="F164" s="50">
        <v>128.19999999999999</v>
      </c>
      <c r="G164" s="50">
        <v>13</v>
      </c>
    </row>
    <row r="165" spans="1:7" ht="15" thickBot="1" x14ac:dyDescent="0.4">
      <c r="A165" s="49">
        <v>197</v>
      </c>
      <c r="B165" s="81" t="s">
        <v>391</v>
      </c>
      <c r="C165" s="74">
        <v>193.7</v>
      </c>
      <c r="D165" s="50">
        <v>422.6</v>
      </c>
      <c r="E165" s="50">
        <v>0</v>
      </c>
      <c r="F165" s="50">
        <v>0</v>
      </c>
      <c r="G165" s="50">
        <v>2</v>
      </c>
    </row>
    <row r="166" spans="1:7" ht="23.5" thickBot="1" x14ac:dyDescent="0.4">
      <c r="A166" s="49">
        <v>199</v>
      </c>
      <c r="B166" s="81" t="s">
        <v>393</v>
      </c>
      <c r="C166" s="74">
        <v>95.1</v>
      </c>
      <c r="D166" s="50">
        <v>17.8</v>
      </c>
      <c r="E166" s="50">
        <v>56.4</v>
      </c>
      <c r="F166" s="50">
        <v>133.80000000000001</v>
      </c>
      <c r="G166" s="50">
        <v>9</v>
      </c>
    </row>
    <row r="167" spans="1:7" ht="23.5" thickBot="1" x14ac:dyDescent="0.4">
      <c r="A167" s="49">
        <v>200</v>
      </c>
      <c r="B167" s="81" t="s">
        <v>394</v>
      </c>
      <c r="C167" s="74">
        <v>39.4</v>
      </c>
      <c r="D167" s="50">
        <v>7</v>
      </c>
      <c r="E167" s="50">
        <v>23.1</v>
      </c>
      <c r="F167" s="50">
        <v>55.6</v>
      </c>
      <c r="G167" s="50">
        <v>6</v>
      </c>
    </row>
    <row r="168" spans="1:7" ht="23.5" thickBot="1" x14ac:dyDescent="0.4">
      <c r="A168" s="49">
        <v>201</v>
      </c>
      <c r="B168" s="81" t="s">
        <v>395</v>
      </c>
      <c r="C168" s="74">
        <v>240</v>
      </c>
      <c r="D168" s="50">
        <v>0</v>
      </c>
      <c r="E168" s="50">
        <v>0</v>
      </c>
      <c r="F168" s="50">
        <v>0</v>
      </c>
      <c r="G168" s="50">
        <v>1</v>
      </c>
    </row>
    <row r="169" spans="1:7" ht="15" thickBot="1" x14ac:dyDescent="0.4">
      <c r="A169" s="49">
        <v>202</v>
      </c>
      <c r="B169" s="81" t="s">
        <v>396</v>
      </c>
      <c r="C169" s="74">
        <v>20</v>
      </c>
      <c r="D169" s="50">
        <v>0</v>
      </c>
      <c r="E169" s="50">
        <v>0</v>
      </c>
      <c r="F169" s="50">
        <v>0</v>
      </c>
      <c r="G169" s="50">
        <v>1</v>
      </c>
    </row>
    <row r="170" spans="1:7" x14ac:dyDescent="0.35">
      <c r="A170" s="174" t="s">
        <v>765</v>
      </c>
      <c r="B170" s="174"/>
      <c r="C170" s="174"/>
      <c r="D170" s="174"/>
      <c r="E170" s="174"/>
      <c r="F170" s="174"/>
      <c r="G170" s="174"/>
    </row>
    <row r="171" spans="1:7" x14ac:dyDescent="0.35">
      <c r="A171" s="175"/>
      <c r="B171" s="175"/>
      <c r="C171" s="175"/>
      <c r="D171" s="175"/>
      <c r="E171" s="175"/>
      <c r="F171" s="175"/>
      <c r="G171" s="175"/>
    </row>
  </sheetData>
  <mergeCells count="2">
    <mergeCell ref="A170:G171"/>
    <mergeCell ref="A1:G1"/>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3"/>
  <sheetViews>
    <sheetView workbookViewId="0">
      <selection activeCell="J16" sqref="J16"/>
    </sheetView>
  </sheetViews>
  <sheetFormatPr defaultColWidth="11.453125" defaultRowHeight="14.5" x14ac:dyDescent="0.35"/>
  <cols>
    <col min="1" max="1" width="6" customWidth="1"/>
    <col min="2" max="2" width="43.81640625" customWidth="1"/>
  </cols>
  <sheetData>
    <row r="1" spans="1:7" x14ac:dyDescent="0.35">
      <c r="A1" s="188" t="s">
        <v>768</v>
      </c>
      <c r="B1" s="188"/>
      <c r="C1" s="188"/>
      <c r="D1" s="188"/>
      <c r="E1" s="188"/>
      <c r="F1" s="188"/>
      <c r="G1" s="188"/>
    </row>
    <row r="2" spans="1:7" ht="15" thickBot="1" x14ac:dyDescent="0.4">
      <c r="A2" s="241"/>
      <c r="B2" s="241"/>
      <c r="C2" s="241"/>
      <c r="D2" s="241"/>
      <c r="E2" s="241"/>
      <c r="F2" s="241"/>
      <c r="G2" s="241"/>
    </row>
    <row r="3" spans="1:7" ht="15" thickBot="1" x14ac:dyDescent="0.4">
      <c r="A3" s="104" t="s">
        <v>206</v>
      </c>
      <c r="B3" s="47" t="s">
        <v>769</v>
      </c>
      <c r="C3" s="47" t="s">
        <v>168</v>
      </c>
      <c r="D3" s="47" t="s">
        <v>90</v>
      </c>
      <c r="E3" s="47" t="s">
        <v>91</v>
      </c>
      <c r="F3" s="47" t="s">
        <v>92</v>
      </c>
      <c r="G3" s="47" t="s">
        <v>155</v>
      </c>
    </row>
    <row r="4" spans="1:7" ht="15" thickBot="1" x14ac:dyDescent="0.4">
      <c r="A4" s="49">
        <v>2</v>
      </c>
      <c r="B4" s="81" t="s">
        <v>213</v>
      </c>
      <c r="C4" s="74">
        <v>3.6</v>
      </c>
      <c r="D4" s="50">
        <v>1.2</v>
      </c>
      <c r="E4" s="50">
        <v>0.8</v>
      </c>
      <c r="F4" s="50">
        <v>6.4</v>
      </c>
      <c r="G4" s="50">
        <v>12</v>
      </c>
    </row>
    <row r="5" spans="1:7" ht="15" thickBot="1" x14ac:dyDescent="0.4">
      <c r="A5" s="49">
        <v>3</v>
      </c>
      <c r="B5" s="81" t="s">
        <v>140</v>
      </c>
      <c r="C5" s="74">
        <v>0.6</v>
      </c>
      <c r="D5" s="50">
        <v>0.1</v>
      </c>
      <c r="E5" s="50">
        <v>0.4</v>
      </c>
      <c r="F5" s="50">
        <v>0.7</v>
      </c>
      <c r="G5" s="50">
        <v>3506</v>
      </c>
    </row>
    <row r="6" spans="1:7" ht="15" thickBot="1" x14ac:dyDescent="0.4">
      <c r="A6" s="49">
        <v>4</v>
      </c>
      <c r="B6" s="81" t="s">
        <v>214</v>
      </c>
      <c r="C6" s="74">
        <v>5</v>
      </c>
      <c r="D6" s="50">
        <v>0</v>
      </c>
      <c r="E6" s="50">
        <v>0</v>
      </c>
      <c r="F6" s="50">
        <v>0</v>
      </c>
      <c r="G6" s="50">
        <v>1</v>
      </c>
    </row>
    <row r="7" spans="1:7" ht="15" thickBot="1" x14ac:dyDescent="0.4">
      <c r="A7" s="49">
        <v>6</v>
      </c>
      <c r="B7" s="81" t="s">
        <v>216</v>
      </c>
      <c r="C7" s="74">
        <v>28.5</v>
      </c>
      <c r="D7" s="50">
        <v>18.100000000000001</v>
      </c>
      <c r="E7" s="50" t="s">
        <v>770</v>
      </c>
      <c r="F7" s="50">
        <v>106.3</v>
      </c>
      <c r="G7" s="50">
        <v>4</v>
      </c>
    </row>
    <row r="8" spans="1:7" ht="15" thickBot="1" x14ac:dyDescent="0.4">
      <c r="A8" s="49">
        <v>7</v>
      </c>
      <c r="B8" s="81" t="s">
        <v>401</v>
      </c>
      <c r="C8" s="74">
        <v>16.3</v>
      </c>
      <c r="D8" s="50">
        <v>12.3</v>
      </c>
      <c r="E8" s="50" t="s">
        <v>744</v>
      </c>
      <c r="F8" s="50">
        <v>42</v>
      </c>
      <c r="G8" s="50">
        <v>34</v>
      </c>
    </row>
    <row r="9" spans="1:7" ht="15" thickBot="1" x14ac:dyDescent="0.4">
      <c r="A9" s="49">
        <v>8</v>
      </c>
      <c r="B9" s="81" t="s">
        <v>218</v>
      </c>
      <c r="C9" s="74">
        <v>9.3000000000000007</v>
      </c>
      <c r="D9" s="50">
        <v>1.1000000000000001</v>
      </c>
      <c r="E9" s="50">
        <v>7.1</v>
      </c>
      <c r="F9" s="50">
        <v>11.5</v>
      </c>
      <c r="G9" s="50">
        <v>21</v>
      </c>
    </row>
    <row r="10" spans="1:7" ht="15" thickBot="1" x14ac:dyDescent="0.4">
      <c r="A10" s="49">
        <v>9</v>
      </c>
      <c r="B10" s="81" t="s">
        <v>219</v>
      </c>
      <c r="C10" s="74">
        <v>2</v>
      </c>
      <c r="D10" s="50">
        <v>0.5</v>
      </c>
      <c r="E10" s="50">
        <v>0.6</v>
      </c>
      <c r="F10" s="50">
        <v>3.5</v>
      </c>
      <c r="G10" s="50">
        <v>5</v>
      </c>
    </row>
    <row r="11" spans="1:7" ht="15" thickBot="1" x14ac:dyDescent="0.4">
      <c r="A11" s="49">
        <v>10</v>
      </c>
      <c r="B11" s="81" t="s">
        <v>220</v>
      </c>
      <c r="C11" s="74">
        <v>15.6</v>
      </c>
      <c r="D11" s="50">
        <v>4.2</v>
      </c>
      <c r="E11" s="50">
        <v>6.5</v>
      </c>
      <c r="F11" s="50">
        <v>24.7</v>
      </c>
      <c r="G11" s="50">
        <v>16</v>
      </c>
    </row>
    <row r="12" spans="1:7" ht="15" thickBot="1" x14ac:dyDescent="0.4">
      <c r="A12" s="49">
        <v>11</v>
      </c>
      <c r="B12" s="81" t="s">
        <v>221</v>
      </c>
      <c r="C12" s="74">
        <v>10.6</v>
      </c>
      <c r="D12" s="50">
        <v>11.3</v>
      </c>
      <c r="E12" s="50" t="s">
        <v>771</v>
      </c>
      <c r="F12" s="50">
        <v>36.200000000000003</v>
      </c>
      <c r="G12" s="50">
        <v>15</v>
      </c>
    </row>
    <row r="13" spans="1:7" ht="15" thickBot="1" x14ac:dyDescent="0.4">
      <c r="A13" s="49">
        <v>12</v>
      </c>
      <c r="B13" s="81" t="s">
        <v>200</v>
      </c>
      <c r="C13" s="74">
        <v>8</v>
      </c>
      <c r="D13" s="50">
        <v>1</v>
      </c>
      <c r="E13" s="50">
        <v>6.1</v>
      </c>
      <c r="F13" s="50">
        <v>9.9</v>
      </c>
      <c r="G13" s="50">
        <v>132</v>
      </c>
    </row>
    <row r="14" spans="1:7" ht="15" thickBot="1" x14ac:dyDescent="0.4">
      <c r="A14" s="49">
        <v>13</v>
      </c>
      <c r="B14" s="81" t="s">
        <v>222</v>
      </c>
      <c r="C14" s="74">
        <v>20</v>
      </c>
      <c r="D14" s="50">
        <v>0</v>
      </c>
      <c r="E14" s="50">
        <v>0</v>
      </c>
      <c r="F14" s="50">
        <v>0</v>
      </c>
      <c r="G14" s="50">
        <v>1</v>
      </c>
    </row>
    <row r="15" spans="1:7" ht="15" thickBot="1" x14ac:dyDescent="0.4">
      <c r="A15" s="49">
        <v>16</v>
      </c>
      <c r="B15" s="81" t="s">
        <v>225</v>
      </c>
      <c r="C15" s="74">
        <v>0</v>
      </c>
      <c r="D15" s="50">
        <v>0</v>
      </c>
      <c r="E15" s="50">
        <v>0</v>
      </c>
      <c r="F15" s="50">
        <v>0</v>
      </c>
      <c r="G15" s="50">
        <v>1</v>
      </c>
    </row>
    <row r="16" spans="1:7" ht="15" thickBot="1" x14ac:dyDescent="0.4">
      <c r="A16" s="49">
        <v>17</v>
      </c>
      <c r="B16" s="81" t="s">
        <v>226</v>
      </c>
      <c r="C16" s="74">
        <v>9.1999999999999993</v>
      </c>
      <c r="D16" s="50">
        <v>12.7</v>
      </c>
      <c r="E16" s="50" t="s">
        <v>772</v>
      </c>
      <c r="F16" s="50">
        <v>41.8</v>
      </c>
      <c r="G16" s="50">
        <v>5</v>
      </c>
    </row>
    <row r="17" spans="1:7" ht="15" thickBot="1" x14ac:dyDescent="0.4">
      <c r="A17" s="49">
        <v>19</v>
      </c>
      <c r="B17" s="81" t="s">
        <v>228</v>
      </c>
      <c r="C17" s="74">
        <v>6</v>
      </c>
      <c r="D17" s="50">
        <v>1.1000000000000001</v>
      </c>
      <c r="E17" s="50" t="s">
        <v>542</v>
      </c>
      <c r="F17" s="50">
        <v>20.2</v>
      </c>
      <c r="G17" s="50">
        <v>2</v>
      </c>
    </row>
    <row r="18" spans="1:7" ht="15" thickBot="1" x14ac:dyDescent="0.4">
      <c r="A18" s="49">
        <v>20</v>
      </c>
      <c r="B18" s="81" t="s">
        <v>229</v>
      </c>
      <c r="C18" s="74">
        <v>4.7</v>
      </c>
      <c r="D18" s="50">
        <v>1.6</v>
      </c>
      <c r="E18" s="50">
        <v>0.9</v>
      </c>
      <c r="F18" s="50">
        <v>8.5</v>
      </c>
      <c r="G18" s="50">
        <v>5</v>
      </c>
    </row>
    <row r="19" spans="1:7" ht="15" thickBot="1" x14ac:dyDescent="0.4">
      <c r="A19" s="49">
        <v>21</v>
      </c>
      <c r="B19" s="81" t="s">
        <v>230</v>
      </c>
      <c r="C19" s="74">
        <v>4.4000000000000004</v>
      </c>
      <c r="D19" s="50">
        <v>5.4</v>
      </c>
      <c r="E19" s="50" t="s">
        <v>773</v>
      </c>
      <c r="F19" s="50">
        <v>72.400000000000006</v>
      </c>
      <c r="G19" s="50">
        <v>3</v>
      </c>
    </row>
    <row r="20" spans="1:7" ht="15" thickBot="1" x14ac:dyDescent="0.4">
      <c r="A20" s="49">
        <v>22</v>
      </c>
      <c r="B20" s="81" t="s">
        <v>231</v>
      </c>
      <c r="C20" s="74">
        <v>8.3000000000000007</v>
      </c>
      <c r="D20" s="50">
        <v>6.1</v>
      </c>
      <c r="E20" s="50" t="s">
        <v>774</v>
      </c>
      <c r="F20" s="50">
        <v>86.2</v>
      </c>
      <c r="G20" s="50">
        <v>5</v>
      </c>
    </row>
    <row r="21" spans="1:7" ht="15" thickBot="1" x14ac:dyDescent="0.4">
      <c r="A21" s="49">
        <v>24</v>
      </c>
      <c r="B21" s="81" t="s">
        <v>233</v>
      </c>
      <c r="C21" s="74">
        <v>2</v>
      </c>
      <c r="D21" s="50">
        <v>0</v>
      </c>
      <c r="E21" s="50">
        <v>0</v>
      </c>
      <c r="F21" s="50">
        <v>0</v>
      </c>
      <c r="G21" s="50">
        <v>1</v>
      </c>
    </row>
    <row r="22" spans="1:7" ht="15" thickBot="1" x14ac:dyDescent="0.4">
      <c r="A22" s="49">
        <v>25</v>
      </c>
      <c r="B22" s="81" t="s">
        <v>234</v>
      </c>
      <c r="C22" s="74">
        <v>12</v>
      </c>
      <c r="D22" s="50">
        <v>2.2000000000000002</v>
      </c>
      <c r="E22" s="50">
        <v>7.5</v>
      </c>
      <c r="F22" s="50">
        <v>16.5</v>
      </c>
      <c r="G22" s="50">
        <v>15</v>
      </c>
    </row>
    <row r="23" spans="1:7" ht="15" thickBot="1" x14ac:dyDescent="0.4">
      <c r="A23" s="49">
        <v>26</v>
      </c>
      <c r="B23" s="81" t="s">
        <v>235</v>
      </c>
      <c r="C23" s="74">
        <v>11.1</v>
      </c>
      <c r="D23" s="50">
        <v>2.2999999999999998</v>
      </c>
      <c r="E23" s="50">
        <v>6.3</v>
      </c>
      <c r="F23" s="50">
        <v>15.9</v>
      </c>
      <c r="G23" s="50">
        <v>19</v>
      </c>
    </row>
    <row r="24" spans="1:7" ht="15" thickBot="1" x14ac:dyDescent="0.4">
      <c r="A24" s="49">
        <v>27</v>
      </c>
      <c r="B24" s="81" t="s">
        <v>141</v>
      </c>
      <c r="C24" s="74">
        <v>0.6</v>
      </c>
      <c r="D24" s="50">
        <v>0.1</v>
      </c>
      <c r="E24" s="50">
        <v>0.4</v>
      </c>
      <c r="F24" s="50">
        <v>0.7</v>
      </c>
      <c r="G24" s="50">
        <v>2438</v>
      </c>
    </row>
    <row r="25" spans="1:7" ht="15" thickBot="1" x14ac:dyDescent="0.4">
      <c r="A25" s="49">
        <v>28</v>
      </c>
      <c r="B25" s="81" t="s">
        <v>236</v>
      </c>
      <c r="C25" s="74">
        <v>4.2</v>
      </c>
      <c r="D25" s="50">
        <v>1.7</v>
      </c>
      <c r="E25" s="50" t="s">
        <v>775</v>
      </c>
      <c r="F25" s="50">
        <v>26</v>
      </c>
      <c r="G25" s="50">
        <v>4</v>
      </c>
    </row>
    <row r="26" spans="1:7" ht="15" thickBot="1" x14ac:dyDescent="0.4">
      <c r="A26" s="49">
        <v>29</v>
      </c>
      <c r="B26" s="81" t="s">
        <v>202</v>
      </c>
      <c r="C26" s="74">
        <v>16.8</v>
      </c>
      <c r="D26" s="50">
        <v>2.2000000000000002</v>
      </c>
      <c r="E26" s="50">
        <v>12.5</v>
      </c>
      <c r="F26" s="50">
        <v>21.1</v>
      </c>
      <c r="G26" s="50">
        <v>108</v>
      </c>
    </row>
    <row r="27" spans="1:7" ht="15" thickBot="1" x14ac:dyDescent="0.4">
      <c r="A27" s="49">
        <v>31</v>
      </c>
      <c r="B27" s="81" t="s">
        <v>238</v>
      </c>
      <c r="C27" s="74">
        <v>11.1</v>
      </c>
      <c r="D27" s="50">
        <v>4</v>
      </c>
      <c r="E27" s="50">
        <v>0.9</v>
      </c>
      <c r="F27" s="50">
        <v>21.3</v>
      </c>
      <c r="G27" s="50">
        <v>10</v>
      </c>
    </row>
    <row r="28" spans="1:7" ht="15" thickBot="1" x14ac:dyDescent="0.4">
      <c r="A28" s="49">
        <v>32</v>
      </c>
      <c r="B28" s="81" t="s">
        <v>239</v>
      </c>
      <c r="C28" s="74">
        <v>1.3</v>
      </c>
      <c r="D28" s="50">
        <v>0.3</v>
      </c>
      <c r="E28" s="50">
        <v>0.7</v>
      </c>
      <c r="F28" s="50">
        <v>1.9</v>
      </c>
      <c r="G28" s="50">
        <v>324</v>
      </c>
    </row>
    <row r="29" spans="1:7" ht="15" thickBot="1" x14ac:dyDescent="0.4">
      <c r="A29" s="49">
        <v>33</v>
      </c>
      <c r="B29" s="81" t="s">
        <v>240</v>
      </c>
      <c r="C29" s="74">
        <v>3.9</v>
      </c>
      <c r="D29" s="50">
        <v>0.9</v>
      </c>
      <c r="E29" s="50">
        <v>2.1</v>
      </c>
      <c r="F29" s="50">
        <v>5.7</v>
      </c>
      <c r="G29" s="50">
        <v>27</v>
      </c>
    </row>
    <row r="30" spans="1:7" ht="15" thickBot="1" x14ac:dyDescent="0.4">
      <c r="A30" s="49">
        <v>34</v>
      </c>
      <c r="B30" s="81" t="s">
        <v>241</v>
      </c>
      <c r="C30" s="74">
        <v>4.9000000000000004</v>
      </c>
      <c r="D30" s="50">
        <v>1</v>
      </c>
      <c r="E30" s="50">
        <v>0.7</v>
      </c>
      <c r="F30" s="50">
        <v>9.1</v>
      </c>
      <c r="G30" s="50">
        <v>5</v>
      </c>
    </row>
    <row r="31" spans="1:7" ht="15" thickBot="1" x14ac:dyDescent="0.4">
      <c r="A31" s="49">
        <v>35</v>
      </c>
      <c r="B31" s="81" t="s">
        <v>242</v>
      </c>
      <c r="C31" s="74">
        <v>0.7</v>
      </c>
      <c r="D31" s="50">
        <v>0.2</v>
      </c>
      <c r="E31" s="50">
        <v>0.4</v>
      </c>
      <c r="F31" s="50">
        <v>1</v>
      </c>
      <c r="G31" s="50">
        <v>707</v>
      </c>
    </row>
    <row r="32" spans="1:7" ht="15" thickBot="1" x14ac:dyDescent="0.4">
      <c r="A32" s="49">
        <v>36</v>
      </c>
      <c r="B32" s="81" t="s">
        <v>243</v>
      </c>
      <c r="C32" s="74">
        <v>4.0999999999999996</v>
      </c>
      <c r="D32" s="50">
        <v>1.3</v>
      </c>
      <c r="E32" s="50">
        <v>1.5</v>
      </c>
      <c r="F32" s="50">
        <v>6.6</v>
      </c>
      <c r="G32" s="50">
        <v>47</v>
      </c>
    </row>
    <row r="33" spans="1:7" ht="23.5" thickBot="1" x14ac:dyDescent="0.4">
      <c r="A33" s="49">
        <v>37</v>
      </c>
      <c r="B33" s="81" t="s">
        <v>244</v>
      </c>
      <c r="C33" s="74">
        <v>0</v>
      </c>
      <c r="D33" s="50">
        <v>0</v>
      </c>
      <c r="E33" s="50">
        <v>0</v>
      </c>
      <c r="F33" s="50">
        <v>0</v>
      </c>
      <c r="G33" s="50">
        <v>2</v>
      </c>
    </row>
    <row r="34" spans="1:7" ht="15" thickBot="1" x14ac:dyDescent="0.4">
      <c r="A34" s="49">
        <v>38</v>
      </c>
      <c r="B34" s="81" t="s">
        <v>196</v>
      </c>
      <c r="C34" s="74">
        <v>1.4</v>
      </c>
      <c r="D34" s="50">
        <v>0.2</v>
      </c>
      <c r="E34" s="50">
        <v>1</v>
      </c>
      <c r="F34" s="50">
        <v>1.7</v>
      </c>
      <c r="G34" s="50">
        <v>282</v>
      </c>
    </row>
    <row r="35" spans="1:7" ht="15" thickBot="1" x14ac:dyDescent="0.4">
      <c r="A35" s="49">
        <v>39</v>
      </c>
      <c r="B35" s="81" t="s">
        <v>245</v>
      </c>
      <c r="C35" s="74">
        <v>1.6</v>
      </c>
      <c r="D35" s="50">
        <v>1.3</v>
      </c>
      <c r="E35" s="50" t="s">
        <v>591</v>
      </c>
      <c r="F35" s="50">
        <v>4.3</v>
      </c>
      <c r="G35" s="50">
        <v>74</v>
      </c>
    </row>
    <row r="36" spans="1:7" ht="15" thickBot="1" x14ac:dyDescent="0.4">
      <c r="A36" s="49">
        <v>40</v>
      </c>
      <c r="B36" s="81" t="s">
        <v>246</v>
      </c>
      <c r="C36" s="74">
        <v>27.4</v>
      </c>
      <c r="D36" s="50">
        <v>11.4</v>
      </c>
      <c r="E36" s="50" t="s">
        <v>776</v>
      </c>
      <c r="F36" s="50">
        <v>63.5</v>
      </c>
      <c r="G36" s="50">
        <v>6</v>
      </c>
    </row>
    <row r="37" spans="1:7" ht="15" thickBot="1" x14ac:dyDescent="0.4">
      <c r="A37" s="49">
        <v>41</v>
      </c>
      <c r="B37" s="81" t="s">
        <v>247</v>
      </c>
      <c r="C37" s="74">
        <v>7.8</v>
      </c>
      <c r="D37" s="50">
        <v>1</v>
      </c>
      <c r="E37" s="50">
        <v>5.9</v>
      </c>
      <c r="F37" s="50">
        <v>9.6999999999999993</v>
      </c>
      <c r="G37" s="50">
        <v>100</v>
      </c>
    </row>
    <row r="38" spans="1:7" ht="15" thickBot="1" x14ac:dyDescent="0.4">
      <c r="A38" s="49">
        <v>42</v>
      </c>
      <c r="B38" s="81" t="s">
        <v>248</v>
      </c>
      <c r="C38" s="74">
        <v>6.3</v>
      </c>
      <c r="D38" s="50">
        <v>0</v>
      </c>
      <c r="E38" s="50">
        <v>0</v>
      </c>
      <c r="F38" s="50">
        <v>0</v>
      </c>
      <c r="G38" s="50">
        <v>2</v>
      </c>
    </row>
    <row r="39" spans="1:7" ht="15" thickBot="1" x14ac:dyDescent="0.4">
      <c r="A39" s="49">
        <v>43</v>
      </c>
      <c r="B39" s="81" t="s">
        <v>249</v>
      </c>
      <c r="C39" s="74">
        <v>13.4</v>
      </c>
      <c r="D39" s="50">
        <v>2.4</v>
      </c>
      <c r="E39" s="50">
        <v>8.4</v>
      </c>
      <c r="F39" s="50">
        <v>18.5</v>
      </c>
      <c r="G39" s="50">
        <v>9</v>
      </c>
    </row>
    <row r="40" spans="1:7" ht="15" thickBot="1" x14ac:dyDescent="0.4">
      <c r="A40" s="49">
        <v>44</v>
      </c>
      <c r="B40" s="81" t="s">
        <v>250</v>
      </c>
      <c r="C40" s="74">
        <v>10.4</v>
      </c>
      <c r="D40" s="50">
        <v>1.2</v>
      </c>
      <c r="E40" s="50">
        <v>7.5</v>
      </c>
      <c r="F40" s="50">
        <v>13.3</v>
      </c>
      <c r="G40" s="50">
        <v>9</v>
      </c>
    </row>
    <row r="41" spans="1:7" ht="15" thickBot="1" x14ac:dyDescent="0.4">
      <c r="A41" s="49">
        <v>45</v>
      </c>
      <c r="B41" s="81" t="s">
        <v>251</v>
      </c>
      <c r="C41" s="74">
        <v>8.5</v>
      </c>
      <c r="D41" s="50">
        <v>1.1000000000000001</v>
      </c>
      <c r="E41" s="50">
        <v>6.3</v>
      </c>
      <c r="F41" s="50">
        <v>10.7</v>
      </c>
      <c r="G41" s="50">
        <v>44</v>
      </c>
    </row>
    <row r="42" spans="1:7" ht="15" thickBot="1" x14ac:dyDescent="0.4">
      <c r="A42" s="49">
        <v>46</v>
      </c>
      <c r="B42" s="81" t="s">
        <v>252</v>
      </c>
      <c r="C42" s="74">
        <v>8.6</v>
      </c>
      <c r="D42" s="50">
        <v>0.9</v>
      </c>
      <c r="E42" s="50">
        <v>6.7</v>
      </c>
      <c r="F42" s="50">
        <v>10.4</v>
      </c>
      <c r="G42" s="50">
        <v>92</v>
      </c>
    </row>
    <row r="43" spans="1:7" ht="15" thickBot="1" x14ac:dyDescent="0.4">
      <c r="A43" s="49">
        <v>49</v>
      </c>
      <c r="B43" s="81" t="s">
        <v>255</v>
      </c>
      <c r="C43" s="74">
        <v>6.8</v>
      </c>
      <c r="D43" s="50">
        <v>1.4</v>
      </c>
      <c r="E43" s="50">
        <v>3.8</v>
      </c>
      <c r="F43" s="50">
        <v>9.8000000000000007</v>
      </c>
      <c r="G43" s="50">
        <v>31</v>
      </c>
    </row>
    <row r="44" spans="1:7" ht="15" thickBot="1" x14ac:dyDescent="0.4">
      <c r="A44" s="49">
        <v>51</v>
      </c>
      <c r="B44" s="81" t="s">
        <v>257</v>
      </c>
      <c r="C44" s="74">
        <v>5.6</v>
      </c>
      <c r="D44" s="50">
        <v>1.7</v>
      </c>
      <c r="E44" s="50">
        <v>1.9</v>
      </c>
      <c r="F44" s="50">
        <v>9.1999999999999993</v>
      </c>
      <c r="G44" s="50">
        <v>19</v>
      </c>
    </row>
    <row r="45" spans="1:7" ht="15" thickBot="1" x14ac:dyDescent="0.4">
      <c r="A45" s="49">
        <v>52</v>
      </c>
      <c r="B45" s="81" t="s">
        <v>258</v>
      </c>
      <c r="C45" s="74">
        <v>8.4</v>
      </c>
      <c r="D45" s="50">
        <v>2.2000000000000002</v>
      </c>
      <c r="E45" s="50">
        <v>3.9</v>
      </c>
      <c r="F45" s="50">
        <v>12.9</v>
      </c>
      <c r="G45" s="50">
        <v>27</v>
      </c>
    </row>
    <row r="46" spans="1:7" ht="15" thickBot="1" x14ac:dyDescent="0.4">
      <c r="A46" s="49">
        <v>53</v>
      </c>
      <c r="B46" s="81" t="s">
        <v>259</v>
      </c>
      <c r="C46" s="74">
        <v>37.299999999999997</v>
      </c>
      <c r="D46" s="50">
        <v>0</v>
      </c>
      <c r="E46" s="50">
        <v>0</v>
      </c>
      <c r="F46" s="50">
        <v>0</v>
      </c>
      <c r="G46" s="50">
        <v>2</v>
      </c>
    </row>
    <row r="47" spans="1:7" ht="15" thickBot="1" x14ac:dyDescent="0.4">
      <c r="A47" s="49">
        <v>55</v>
      </c>
      <c r="B47" s="81" t="s">
        <v>261</v>
      </c>
      <c r="C47" s="74">
        <v>50</v>
      </c>
      <c r="D47" s="50">
        <v>0</v>
      </c>
      <c r="E47" s="50">
        <v>50</v>
      </c>
      <c r="F47" s="50">
        <v>50</v>
      </c>
      <c r="G47" s="50">
        <v>1</v>
      </c>
    </row>
    <row r="48" spans="1:7" ht="23.5" thickBot="1" x14ac:dyDescent="0.4">
      <c r="A48" s="49">
        <v>57</v>
      </c>
      <c r="B48" s="81" t="s">
        <v>263</v>
      </c>
      <c r="C48" s="74">
        <v>1.3</v>
      </c>
      <c r="D48" s="50">
        <v>0.7</v>
      </c>
      <c r="E48" s="50" t="s">
        <v>480</v>
      </c>
      <c r="F48" s="50">
        <v>2.8</v>
      </c>
      <c r="G48" s="50">
        <v>19</v>
      </c>
    </row>
    <row r="49" spans="1:7" ht="16" customHeight="1" thickBot="1" x14ac:dyDescent="0.4">
      <c r="A49" s="49">
        <v>58</v>
      </c>
      <c r="B49" s="81" t="s">
        <v>264</v>
      </c>
      <c r="C49" s="74">
        <v>0.1</v>
      </c>
      <c r="D49" s="50">
        <v>0.1</v>
      </c>
      <c r="E49" s="50" t="s">
        <v>507</v>
      </c>
      <c r="F49" s="50">
        <v>0.2</v>
      </c>
      <c r="G49" s="50">
        <v>22</v>
      </c>
    </row>
    <row r="50" spans="1:7" ht="15" thickBot="1" x14ac:dyDescent="0.4">
      <c r="A50" s="49">
        <v>59</v>
      </c>
      <c r="B50" s="81" t="s">
        <v>265</v>
      </c>
      <c r="C50" s="74">
        <v>21.6</v>
      </c>
      <c r="D50" s="50">
        <v>11.3</v>
      </c>
      <c r="E50" s="50" t="s">
        <v>602</v>
      </c>
      <c r="F50" s="50">
        <v>44.9</v>
      </c>
      <c r="G50" s="50">
        <v>29</v>
      </c>
    </row>
    <row r="51" spans="1:7" ht="15" thickBot="1" x14ac:dyDescent="0.4">
      <c r="A51" s="49">
        <v>60</v>
      </c>
      <c r="B51" s="81" t="s">
        <v>266</v>
      </c>
      <c r="C51" s="74">
        <v>1.4</v>
      </c>
      <c r="D51" s="50">
        <v>2.9</v>
      </c>
      <c r="E51" s="50" t="s">
        <v>777</v>
      </c>
      <c r="F51" s="50">
        <v>38.5</v>
      </c>
      <c r="G51" s="50">
        <v>3</v>
      </c>
    </row>
    <row r="52" spans="1:7" ht="23.5" thickBot="1" x14ac:dyDescent="0.4">
      <c r="A52" s="49">
        <v>61</v>
      </c>
      <c r="B52" s="81" t="s">
        <v>267</v>
      </c>
      <c r="C52" s="74">
        <v>4.3</v>
      </c>
      <c r="D52" s="50">
        <v>0.9</v>
      </c>
      <c r="E52" s="50">
        <v>2.4</v>
      </c>
      <c r="F52" s="50">
        <v>6.2</v>
      </c>
      <c r="G52" s="50">
        <v>18</v>
      </c>
    </row>
    <row r="53" spans="1:7" ht="23.5" thickBot="1" x14ac:dyDescent="0.4">
      <c r="A53" s="49">
        <v>62</v>
      </c>
      <c r="B53" s="81" t="s">
        <v>268</v>
      </c>
      <c r="C53" s="74">
        <v>17.600000000000001</v>
      </c>
      <c r="D53" s="50">
        <v>2.2000000000000002</v>
      </c>
      <c r="E53" s="50">
        <v>12.3</v>
      </c>
      <c r="F53" s="50">
        <v>22.9</v>
      </c>
      <c r="G53" s="50">
        <v>6</v>
      </c>
    </row>
    <row r="54" spans="1:7" ht="23.5" thickBot="1" x14ac:dyDescent="0.4">
      <c r="A54" s="49">
        <v>63</v>
      </c>
      <c r="B54" s="81" t="s">
        <v>269</v>
      </c>
      <c r="C54" s="74">
        <v>24.2</v>
      </c>
      <c r="D54" s="50">
        <v>11.8</v>
      </c>
      <c r="E54" s="50" t="s">
        <v>778</v>
      </c>
      <c r="F54" s="50">
        <v>174.7</v>
      </c>
      <c r="G54" s="50">
        <v>3</v>
      </c>
    </row>
    <row r="55" spans="1:7" ht="23.5" thickBot="1" x14ac:dyDescent="0.4">
      <c r="A55" s="49">
        <v>64</v>
      </c>
      <c r="B55" s="81" t="s">
        <v>270</v>
      </c>
      <c r="C55" s="74">
        <v>7.3</v>
      </c>
      <c r="D55" s="50">
        <v>2.2999999999999998</v>
      </c>
      <c r="E55" s="50">
        <v>1.9</v>
      </c>
      <c r="F55" s="50">
        <v>12.6</v>
      </c>
      <c r="G55" s="50">
        <v>8</v>
      </c>
    </row>
    <row r="56" spans="1:7" ht="15" thickBot="1" x14ac:dyDescent="0.4">
      <c r="A56" s="49">
        <v>65</v>
      </c>
      <c r="B56" s="81" t="s">
        <v>271</v>
      </c>
      <c r="C56" s="74">
        <v>1.6</v>
      </c>
      <c r="D56" s="50">
        <v>0.3</v>
      </c>
      <c r="E56" s="50">
        <v>0.1</v>
      </c>
      <c r="F56" s="50">
        <v>3</v>
      </c>
      <c r="G56" s="50">
        <v>2</v>
      </c>
    </row>
    <row r="57" spans="1:7" ht="15" thickBot="1" x14ac:dyDescent="0.4">
      <c r="A57" s="49">
        <v>66</v>
      </c>
      <c r="B57" s="81" t="s">
        <v>272</v>
      </c>
      <c r="C57" s="74">
        <v>0</v>
      </c>
      <c r="D57" s="50">
        <v>0</v>
      </c>
      <c r="E57" s="50">
        <v>0</v>
      </c>
      <c r="F57" s="50">
        <v>0</v>
      </c>
      <c r="G57" s="50">
        <v>1</v>
      </c>
    </row>
    <row r="58" spans="1:7" ht="15" thickBot="1" x14ac:dyDescent="0.4">
      <c r="A58" s="49">
        <v>67</v>
      </c>
      <c r="B58" s="81" t="s">
        <v>273</v>
      </c>
      <c r="C58" s="74">
        <v>10</v>
      </c>
      <c r="D58" s="50">
        <v>0</v>
      </c>
      <c r="E58" s="50">
        <v>10</v>
      </c>
      <c r="F58" s="50">
        <v>10</v>
      </c>
      <c r="G58" s="50">
        <v>2</v>
      </c>
    </row>
    <row r="59" spans="1:7" ht="23.5" thickBot="1" x14ac:dyDescent="0.4">
      <c r="A59" s="49">
        <v>68</v>
      </c>
      <c r="B59" s="81" t="s">
        <v>274</v>
      </c>
      <c r="C59" s="74">
        <v>3.5</v>
      </c>
      <c r="D59" s="50">
        <v>1</v>
      </c>
      <c r="E59" s="50">
        <v>1.1000000000000001</v>
      </c>
      <c r="F59" s="50">
        <v>5.9</v>
      </c>
      <c r="G59" s="50">
        <v>6</v>
      </c>
    </row>
    <row r="60" spans="1:7" ht="23.5" thickBot="1" x14ac:dyDescent="0.4">
      <c r="A60" s="49">
        <v>69</v>
      </c>
      <c r="B60" s="81" t="s">
        <v>275</v>
      </c>
      <c r="C60" s="74">
        <v>1.1000000000000001</v>
      </c>
      <c r="D60" s="50">
        <v>0.8</v>
      </c>
      <c r="E60" s="50" t="s">
        <v>428</v>
      </c>
      <c r="F60" s="50">
        <v>3.2</v>
      </c>
      <c r="G60" s="50">
        <v>7</v>
      </c>
    </row>
    <row r="61" spans="1:7" ht="15" thickBot="1" x14ac:dyDescent="0.4">
      <c r="A61" s="49">
        <v>70</v>
      </c>
      <c r="B61" s="81" t="s">
        <v>276</v>
      </c>
      <c r="C61" s="74">
        <v>1.3</v>
      </c>
      <c r="D61" s="50">
        <v>0.4</v>
      </c>
      <c r="E61" s="50">
        <v>0.2</v>
      </c>
      <c r="F61" s="50">
        <v>2.4</v>
      </c>
      <c r="G61" s="50">
        <v>3</v>
      </c>
    </row>
    <row r="62" spans="1:7" ht="15" thickBot="1" x14ac:dyDescent="0.4">
      <c r="A62" s="49">
        <v>72</v>
      </c>
      <c r="B62" s="81" t="s">
        <v>278</v>
      </c>
      <c r="C62" s="74">
        <v>16.5</v>
      </c>
      <c r="D62" s="50">
        <v>3.9</v>
      </c>
      <c r="E62" s="50">
        <v>8.8000000000000007</v>
      </c>
      <c r="F62" s="50">
        <v>24.2</v>
      </c>
      <c r="G62" s="50">
        <v>79</v>
      </c>
    </row>
    <row r="63" spans="1:7" ht="15" thickBot="1" x14ac:dyDescent="0.4">
      <c r="A63" s="49">
        <v>73</v>
      </c>
      <c r="B63" s="81" t="s">
        <v>279</v>
      </c>
      <c r="C63" s="74">
        <v>1.2</v>
      </c>
      <c r="D63" s="50">
        <v>0.8</v>
      </c>
      <c r="E63" s="50" t="s">
        <v>779</v>
      </c>
      <c r="F63" s="50">
        <v>11</v>
      </c>
      <c r="G63" s="50">
        <v>3</v>
      </c>
    </row>
    <row r="64" spans="1:7" ht="15" thickBot="1" x14ac:dyDescent="0.4">
      <c r="A64" s="49">
        <v>75</v>
      </c>
      <c r="B64" s="81" t="s">
        <v>281</v>
      </c>
      <c r="C64" s="74">
        <v>9.8000000000000007</v>
      </c>
      <c r="D64" s="50">
        <v>1.5</v>
      </c>
      <c r="E64" s="50">
        <v>5</v>
      </c>
      <c r="F64" s="50">
        <v>14.7</v>
      </c>
      <c r="G64" s="50">
        <v>3</v>
      </c>
    </row>
    <row r="65" spans="1:7" ht="15" thickBot="1" x14ac:dyDescent="0.4">
      <c r="A65" s="49">
        <v>76</v>
      </c>
      <c r="B65" s="81" t="s">
        <v>282</v>
      </c>
      <c r="C65" s="74">
        <v>13</v>
      </c>
      <c r="D65" s="50">
        <v>2.8</v>
      </c>
      <c r="E65" s="50">
        <v>7.3</v>
      </c>
      <c r="F65" s="50">
        <v>18.8</v>
      </c>
      <c r="G65" s="50">
        <v>10</v>
      </c>
    </row>
    <row r="66" spans="1:7" ht="15" thickBot="1" x14ac:dyDescent="0.4">
      <c r="A66" s="49">
        <v>77</v>
      </c>
      <c r="B66" s="81" t="s">
        <v>283</v>
      </c>
      <c r="C66" s="74">
        <v>10.1</v>
      </c>
      <c r="D66" s="50">
        <v>1.1000000000000001</v>
      </c>
      <c r="E66" s="50">
        <v>8</v>
      </c>
      <c r="F66" s="50">
        <v>12.2</v>
      </c>
      <c r="G66" s="50">
        <v>84</v>
      </c>
    </row>
    <row r="67" spans="1:7" ht="15" thickBot="1" x14ac:dyDescent="0.4">
      <c r="A67" s="49">
        <v>78</v>
      </c>
      <c r="B67" s="81" t="s">
        <v>284</v>
      </c>
      <c r="C67" s="74">
        <v>13</v>
      </c>
      <c r="D67" s="50">
        <v>2.8</v>
      </c>
      <c r="E67" s="50">
        <v>7.1</v>
      </c>
      <c r="F67" s="50">
        <v>18.899999999999999</v>
      </c>
      <c r="G67" s="50">
        <v>28</v>
      </c>
    </row>
    <row r="68" spans="1:7" ht="15" thickBot="1" x14ac:dyDescent="0.4">
      <c r="A68" s="49">
        <v>79</v>
      </c>
      <c r="B68" s="81" t="s">
        <v>193</v>
      </c>
      <c r="C68" s="74">
        <v>10</v>
      </c>
      <c r="D68" s="50">
        <v>0.8</v>
      </c>
      <c r="E68" s="50">
        <v>8.5</v>
      </c>
      <c r="F68" s="50">
        <v>11.6</v>
      </c>
      <c r="G68" s="50">
        <v>363</v>
      </c>
    </row>
    <row r="69" spans="1:7" ht="15" thickBot="1" x14ac:dyDescent="0.4">
      <c r="A69" s="49">
        <v>80</v>
      </c>
      <c r="B69" s="81" t="s">
        <v>285</v>
      </c>
      <c r="C69" s="74">
        <v>11.4</v>
      </c>
      <c r="D69" s="50">
        <v>2.2000000000000002</v>
      </c>
      <c r="E69" s="50">
        <v>6.8</v>
      </c>
      <c r="F69" s="50">
        <v>16</v>
      </c>
      <c r="G69" s="50">
        <v>15</v>
      </c>
    </row>
    <row r="70" spans="1:7" ht="15" thickBot="1" x14ac:dyDescent="0.4">
      <c r="A70" s="49">
        <v>83</v>
      </c>
      <c r="B70" s="81" t="s">
        <v>288</v>
      </c>
      <c r="C70" s="74">
        <v>17.600000000000001</v>
      </c>
      <c r="D70" s="50">
        <v>10.4</v>
      </c>
      <c r="E70" s="50" t="s">
        <v>752</v>
      </c>
      <c r="F70" s="50">
        <v>50.7</v>
      </c>
      <c r="G70" s="50">
        <v>6</v>
      </c>
    </row>
    <row r="71" spans="1:7" ht="15" thickBot="1" x14ac:dyDescent="0.4">
      <c r="A71" s="49">
        <v>84</v>
      </c>
      <c r="B71" s="81" t="s">
        <v>289</v>
      </c>
      <c r="C71" s="74">
        <v>8.6999999999999993</v>
      </c>
      <c r="D71" s="50">
        <v>1.8</v>
      </c>
      <c r="E71" s="50">
        <v>4.8</v>
      </c>
      <c r="F71" s="50">
        <v>12.6</v>
      </c>
      <c r="G71" s="50">
        <v>17</v>
      </c>
    </row>
    <row r="72" spans="1:7" ht="23.5" thickBot="1" x14ac:dyDescent="0.4">
      <c r="A72" s="49">
        <v>86</v>
      </c>
      <c r="B72" s="81" t="s">
        <v>291</v>
      </c>
      <c r="C72" s="74">
        <v>6.5</v>
      </c>
      <c r="D72" s="50">
        <v>0.8</v>
      </c>
      <c r="E72" s="50">
        <v>4.9000000000000004</v>
      </c>
      <c r="F72" s="50">
        <v>8.1</v>
      </c>
      <c r="G72" s="50">
        <v>112</v>
      </c>
    </row>
    <row r="73" spans="1:7" ht="23.5" thickBot="1" x14ac:dyDescent="0.4">
      <c r="A73" s="49">
        <v>87</v>
      </c>
      <c r="B73" s="81" t="s">
        <v>292</v>
      </c>
      <c r="C73" s="74">
        <v>3.5</v>
      </c>
      <c r="D73" s="50">
        <v>0.5</v>
      </c>
      <c r="E73" s="50">
        <v>2.6</v>
      </c>
      <c r="F73" s="50">
        <v>4.5</v>
      </c>
      <c r="G73" s="50">
        <v>92</v>
      </c>
    </row>
    <row r="74" spans="1:7" ht="23.5" thickBot="1" x14ac:dyDescent="0.4">
      <c r="A74" s="49">
        <v>88</v>
      </c>
      <c r="B74" s="81" t="s">
        <v>293</v>
      </c>
      <c r="C74" s="74">
        <v>4.4000000000000004</v>
      </c>
      <c r="D74" s="50">
        <v>0.7</v>
      </c>
      <c r="E74" s="50">
        <v>3</v>
      </c>
      <c r="F74" s="50">
        <v>5.9</v>
      </c>
      <c r="G74" s="50">
        <v>43</v>
      </c>
    </row>
    <row r="75" spans="1:7" ht="23.5" thickBot="1" x14ac:dyDescent="0.4">
      <c r="A75" s="49">
        <v>89</v>
      </c>
      <c r="B75" s="81" t="s">
        <v>294</v>
      </c>
      <c r="C75" s="74">
        <v>6.4</v>
      </c>
      <c r="D75" s="50">
        <v>1.8</v>
      </c>
      <c r="E75" s="50">
        <v>2.6</v>
      </c>
      <c r="F75" s="50">
        <v>10.1</v>
      </c>
      <c r="G75" s="50">
        <v>23</v>
      </c>
    </row>
    <row r="76" spans="1:7" ht="23.5" thickBot="1" x14ac:dyDescent="0.4">
      <c r="A76" s="49">
        <v>90</v>
      </c>
      <c r="B76" s="81" t="s">
        <v>295</v>
      </c>
      <c r="C76" s="74">
        <v>7.7</v>
      </c>
      <c r="D76" s="50">
        <v>4.5999999999999996</v>
      </c>
      <c r="E76" s="50" t="s">
        <v>780</v>
      </c>
      <c r="F76" s="50">
        <v>66.599999999999994</v>
      </c>
      <c r="G76" s="50">
        <v>3</v>
      </c>
    </row>
    <row r="77" spans="1:7" ht="15" thickBot="1" x14ac:dyDescent="0.4">
      <c r="A77" s="49">
        <v>91</v>
      </c>
      <c r="B77" s="81" t="s">
        <v>296</v>
      </c>
      <c r="C77" s="74">
        <v>9.9</v>
      </c>
      <c r="D77" s="50">
        <v>1.7</v>
      </c>
      <c r="E77" s="50">
        <v>6.6</v>
      </c>
      <c r="F77" s="50">
        <v>13.3</v>
      </c>
      <c r="G77" s="50">
        <v>93</v>
      </c>
    </row>
    <row r="78" spans="1:7" ht="15" thickBot="1" x14ac:dyDescent="0.4">
      <c r="A78" s="49">
        <v>92</v>
      </c>
      <c r="B78" s="81" t="s">
        <v>297</v>
      </c>
      <c r="C78" s="74">
        <v>8.5</v>
      </c>
      <c r="D78" s="50">
        <v>1.3</v>
      </c>
      <c r="E78" s="50">
        <v>5.9</v>
      </c>
      <c r="F78" s="50">
        <v>11.2</v>
      </c>
      <c r="G78" s="50">
        <v>40</v>
      </c>
    </row>
    <row r="79" spans="1:7" ht="15" thickBot="1" x14ac:dyDescent="0.4">
      <c r="A79" s="49">
        <v>93</v>
      </c>
      <c r="B79" s="81" t="s">
        <v>298</v>
      </c>
      <c r="C79" s="74">
        <v>5.3</v>
      </c>
      <c r="D79" s="50">
        <v>1.4</v>
      </c>
      <c r="E79" s="50">
        <v>2.2000000000000002</v>
      </c>
      <c r="F79" s="50">
        <v>8.4</v>
      </c>
      <c r="G79" s="50">
        <v>12</v>
      </c>
    </row>
    <row r="80" spans="1:7" ht="15" thickBot="1" x14ac:dyDescent="0.4">
      <c r="A80" s="49">
        <v>94</v>
      </c>
      <c r="B80" s="81" t="s">
        <v>299</v>
      </c>
      <c r="C80" s="74">
        <v>4.2</v>
      </c>
      <c r="D80" s="50">
        <v>1.5</v>
      </c>
      <c r="E80" s="50">
        <v>1.1000000000000001</v>
      </c>
      <c r="F80" s="50">
        <v>7.3</v>
      </c>
      <c r="G80" s="50">
        <v>28</v>
      </c>
    </row>
    <row r="81" spans="1:7" ht="15" thickBot="1" x14ac:dyDescent="0.4">
      <c r="A81" s="49">
        <v>95</v>
      </c>
      <c r="B81" s="81" t="s">
        <v>300</v>
      </c>
      <c r="C81" s="74">
        <v>0.2</v>
      </c>
      <c r="D81" s="50">
        <v>0.1</v>
      </c>
      <c r="E81" s="50">
        <v>0</v>
      </c>
      <c r="F81" s="50">
        <v>0.5</v>
      </c>
      <c r="G81" s="50">
        <v>19</v>
      </c>
    </row>
    <row r="82" spans="1:7" ht="15" thickBot="1" x14ac:dyDescent="0.4">
      <c r="A82" s="49">
        <v>97</v>
      </c>
      <c r="B82" s="81" t="s">
        <v>302</v>
      </c>
      <c r="C82" s="74">
        <v>12.6</v>
      </c>
      <c r="D82" s="50">
        <v>0</v>
      </c>
      <c r="E82" s="50">
        <v>0</v>
      </c>
      <c r="F82" s="50">
        <v>0</v>
      </c>
      <c r="G82" s="50">
        <v>2</v>
      </c>
    </row>
    <row r="83" spans="1:7" ht="15" thickBot="1" x14ac:dyDescent="0.4">
      <c r="A83" s="49">
        <v>98</v>
      </c>
      <c r="B83" s="81" t="s">
        <v>303</v>
      </c>
      <c r="C83" s="74">
        <v>9</v>
      </c>
      <c r="D83" s="50">
        <v>4</v>
      </c>
      <c r="E83" s="50" t="s">
        <v>781</v>
      </c>
      <c r="F83" s="50">
        <v>26.2</v>
      </c>
      <c r="G83" s="50">
        <v>4</v>
      </c>
    </row>
    <row r="84" spans="1:7" ht="15" thickBot="1" x14ac:dyDescent="0.4">
      <c r="A84" s="49">
        <v>99</v>
      </c>
      <c r="B84" s="81" t="s">
        <v>304</v>
      </c>
      <c r="C84" s="74">
        <v>8.1999999999999993</v>
      </c>
      <c r="D84" s="50">
        <v>1.8</v>
      </c>
      <c r="E84" s="50">
        <v>4.5</v>
      </c>
      <c r="F84" s="50">
        <v>12</v>
      </c>
      <c r="G84" s="50">
        <v>45</v>
      </c>
    </row>
    <row r="85" spans="1:7" ht="15" thickBot="1" x14ac:dyDescent="0.4">
      <c r="A85" s="49">
        <v>101</v>
      </c>
      <c r="B85" s="81" t="s">
        <v>306</v>
      </c>
      <c r="C85" s="74">
        <v>17.5</v>
      </c>
      <c r="D85" s="50">
        <v>7.4</v>
      </c>
      <c r="E85" s="50">
        <v>0.5</v>
      </c>
      <c r="F85" s="50">
        <v>34.5</v>
      </c>
      <c r="G85" s="50">
        <v>13</v>
      </c>
    </row>
    <row r="86" spans="1:7" ht="15" thickBot="1" x14ac:dyDescent="0.4">
      <c r="A86" s="49">
        <v>102</v>
      </c>
      <c r="B86" s="81" t="s">
        <v>307</v>
      </c>
      <c r="C86" s="74">
        <v>0</v>
      </c>
      <c r="D86" s="50">
        <v>0</v>
      </c>
      <c r="E86" s="50">
        <v>0</v>
      </c>
      <c r="F86" s="50">
        <v>0</v>
      </c>
      <c r="G86" s="50">
        <v>1</v>
      </c>
    </row>
    <row r="87" spans="1:7" ht="23.5" thickBot="1" x14ac:dyDescent="0.4">
      <c r="A87" s="49">
        <v>103</v>
      </c>
      <c r="B87" s="81" t="s">
        <v>308</v>
      </c>
      <c r="C87" s="74">
        <v>35.1</v>
      </c>
      <c r="D87" s="50">
        <v>16.2</v>
      </c>
      <c r="E87" s="50">
        <v>2.7</v>
      </c>
      <c r="F87" s="50">
        <v>67.599999999999994</v>
      </c>
      <c r="G87" s="50">
        <v>59</v>
      </c>
    </row>
    <row r="88" spans="1:7" ht="15" thickBot="1" x14ac:dyDescent="0.4">
      <c r="A88" s="49">
        <v>104</v>
      </c>
      <c r="B88" s="81" t="s">
        <v>309</v>
      </c>
      <c r="C88" s="74">
        <v>0</v>
      </c>
      <c r="D88" s="50">
        <v>0</v>
      </c>
      <c r="E88" s="50">
        <v>0</v>
      </c>
      <c r="F88" s="50">
        <v>0</v>
      </c>
      <c r="G88" s="50">
        <v>1</v>
      </c>
    </row>
    <row r="89" spans="1:7" ht="15" thickBot="1" x14ac:dyDescent="0.4">
      <c r="A89" s="49">
        <v>105</v>
      </c>
      <c r="B89" s="81" t="s">
        <v>310</v>
      </c>
      <c r="C89" s="74">
        <v>139</v>
      </c>
      <c r="D89" s="50">
        <v>83.6</v>
      </c>
      <c r="E89" s="50" t="s">
        <v>490</v>
      </c>
      <c r="F89" s="50">
        <v>405.2</v>
      </c>
      <c r="G89" s="50">
        <v>7</v>
      </c>
    </row>
    <row r="90" spans="1:7" ht="23.5" thickBot="1" x14ac:dyDescent="0.4">
      <c r="A90" s="49">
        <v>106</v>
      </c>
      <c r="B90" s="81" t="s">
        <v>311</v>
      </c>
      <c r="C90" s="74">
        <v>466.7</v>
      </c>
      <c r="D90" s="50">
        <v>356.6</v>
      </c>
      <c r="E90" s="50" t="s">
        <v>782</v>
      </c>
      <c r="F90" s="50">
        <v>1237</v>
      </c>
      <c r="G90" s="50">
        <v>14</v>
      </c>
    </row>
    <row r="91" spans="1:7" ht="15" thickBot="1" x14ac:dyDescent="0.4">
      <c r="A91" s="49">
        <v>107</v>
      </c>
      <c r="B91" s="81" t="s">
        <v>312</v>
      </c>
      <c r="C91" s="74">
        <v>8.1</v>
      </c>
      <c r="D91" s="50">
        <v>6.9</v>
      </c>
      <c r="E91" s="50" t="s">
        <v>783</v>
      </c>
      <c r="F91" s="50">
        <v>95.2</v>
      </c>
      <c r="G91" s="50">
        <v>2</v>
      </c>
    </row>
    <row r="92" spans="1:7" ht="23.5" thickBot="1" x14ac:dyDescent="0.4">
      <c r="A92" s="49">
        <v>108</v>
      </c>
      <c r="B92" s="81" t="s">
        <v>313</v>
      </c>
      <c r="C92" s="74">
        <v>29.7</v>
      </c>
      <c r="D92" s="50">
        <v>17.899999999999999</v>
      </c>
      <c r="E92" s="50" t="s">
        <v>784</v>
      </c>
      <c r="F92" s="50">
        <v>68.599999999999994</v>
      </c>
      <c r="G92" s="50">
        <v>9</v>
      </c>
    </row>
    <row r="93" spans="1:7" ht="15" thickBot="1" x14ac:dyDescent="0.4">
      <c r="A93" s="49">
        <v>109</v>
      </c>
      <c r="B93" s="81" t="s">
        <v>314</v>
      </c>
      <c r="C93" s="74">
        <v>1.6</v>
      </c>
      <c r="D93" s="50">
        <v>0.4</v>
      </c>
      <c r="E93" s="50">
        <v>0.5</v>
      </c>
      <c r="F93" s="50">
        <v>2.6</v>
      </c>
      <c r="G93" s="50">
        <v>2</v>
      </c>
    </row>
    <row r="94" spans="1:7" ht="15" thickBot="1" x14ac:dyDescent="0.4">
      <c r="A94" s="49">
        <v>112</v>
      </c>
      <c r="B94" s="81" t="s">
        <v>317</v>
      </c>
      <c r="C94" s="74">
        <v>80</v>
      </c>
      <c r="D94" s="50">
        <v>0</v>
      </c>
      <c r="E94" s="50">
        <v>0</v>
      </c>
      <c r="F94" s="50">
        <v>0</v>
      </c>
      <c r="G94" s="50">
        <v>1</v>
      </c>
    </row>
    <row r="95" spans="1:7" ht="15" thickBot="1" x14ac:dyDescent="0.4">
      <c r="A95" s="49">
        <v>114</v>
      </c>
      <c r="B95" s="81" t="s">
        <v>319</v>
      </c>
      <c r="C95" s="74">
        <v>12</v>
      </c>
      <c r="D95" s="50">
        <v>0</v>
      </c>
      <c r="E95" s="50">
        <v>0</v>
      </c>
      <c r="F95" s="50">
        <v>0</v>
      </c>
      <c r="G95" s="50">
        <v>1</v>
      </c>
    </row>
    <row r="96" spans="1:7" ht="15" thickBot="1" x14ac:dyDescent="0.4">
      <c r="A96" s="49">
        <v>115</v>
      </c>
      <c r="B96" s="81" t="s">
        <v>320</v>
      </c>
      <c r="C96" s="74">
        <v>8</v>
      </c>
      <c r="D96" s="50">
        <v>8.1</v>
      </c>
      <c r="E96" s="50">
        <v>0</v>
      </c>
      <c r="F96" s="50">
        <v>0</v>
      </c>
      <c r="G96" s="50">
        <v>3</v>
      </c>
    </row>
    <row r="97" spans="1:7" ht="15" thickBot="1" x14ac:dyDescent="0.4">
      <c r="A97" s="49">
        <v>116</v>
      </c>
      <c r="B97" s="81" t="s">
        <v>321</v>
      </c>
      <c r="C97" s="74">
        <v>15</v>
      </c>
      <c r="D97" s="50">
        <v>0</v>
      </c>
      <c r="E97" s="50">
        <v>0</v>
      </c>
      <c r="F97" s="50">
        <v>0</v>
      </c>
      <c r="G97" s="50">
        <v>1</v>
      </c>
    </row>
    <row r="98" spans="1:7" ht="15" thickBot="1" x14ac:dyDescent="0.4">
      <c r="A98" s="49">
        <v>117</v>
      </c>
      <c r="B98" s="81" t="s">
        <v>322</v>
      </c>
      <c r="C98" s="74">
        <v>20</v>
      </c>
      <c r="D98" s="50">
        <v>0</v>
      </c>
      <c r="E98" s="50">
        <v>0</v>
      </c>
      <c r="F98" s="50">
        <v>0</v>
      </c>
      <c r="G98" s="50">
        <v>1</v>
      </c>
    </row>
    <row r="99" spans="1:7" ht="15" thickBot="1" x14ac:dyDescent="0.4">
      <c r="A99" s="49">
        <v>118</v>
      </c>
      <c r="B99" s="81" t="s">
        <v>323</v>
      </c>
      <c r="C99" s="74">
        <v>6.2</v>
      </c>
      <c r="D99" s="50">
        <v>2</v>
      </c>
      <c r="E99" s="50">
        <v>1.6</v>
      </c>
      <c r="F99" s="50">
        <v>10.7</v>
      </c>
      <c r="G99" s="50">
        <v>13</v>
      </c>
    </row>
    <row r="100" spans="1:7" ht="15" thickBot="1" x14ac:dyDescent="0.4">
      <c r="A100" s="49">
        <v>119</v>
      </c>
      <c r="B100" s="81" t="s">
        <v>324</v>
      </c>
      <c r="C100" s="74">
        <v>9.1999999999999993</v>
      </c>
      <c r="D100" s="50">
        <v>1.5</v>
      </c>
      <c r="E100" s="50">
        <v>6.1</v>
      </c>
      <c r="F100" s="50">
        <v>12.3</v>
      </c>
      <c r="G100" s="50">
        <v>13</v>
      </c>
    </row>
    <row r="101" spans="1:7" ht="15" thickBot="1" x14ac:dyDescent="0.4">
      <c r="A101" s="49">
        <v>120</v>
      </c>
      <c r="B101" s="81" t="s">
        <v>325</v>
      </c>
      <c r="C101" s="74">
        <v>7.3</v>
      </c>
      <c r="D101" s="50">
        <v>0.9</v>
      </c>
      <c r="E101" s="50">
        <v>5.5</v>
      </c>
      <c r="F101" s="50">
        <v>9.1</v>
      </c>
      <c r="G101" s="50">
        <v>63</v>
      </c>
    </row>
    <row r="102" spans="1:7" ht="15" thickBot="1" x14ac:dyDescent="0.4">
      <c r="A102" s="49">
        <v>122</v>
      </c>
      <c r="B102" s="81" t="s">
        <v>327</v>
      </c>
      <c r="C102" s="74">
        <v>10.7</v>
      </c>
      <c r="D102" s="50">
        <v>1.1000000000000001</v>
      </c>
      <c r="E102" s="50">
        <v>8</v>
      </c>
      <c r="F102" s="50">
        <v>13.3</v>
      </c>
      <c r="G102" s="50">
        <v>4</v>
      </c>
    </row>
    <row r="103" spans="1:7" ht="15" thickBot="1" x14ac:dyDescent="0.4">
      <c r="A103" s="49">
        <v>123</v>
      </c>
      <c r="B103" s="81" t="s">
        <v>328</v>
      </c>
      <c r="C103" s="74">
        <v>11.3</v>
      </c>
      <c r="D103" s="50">
        <v>5.0999999999999996</v>
      </c>
      <c r="E103" s="50" t="s">
        <v>785</v>
      </c>
      <c r="F103" s="50">
        <v>76.3</v>
      </c>
      <c r="G103" s="50">
        <v>3</v>
      </c>
    </row>
    <row r="104" spans="1:7" ht="15" thickBot="1" x14ac:dyDescent="0.4">
      <c r="A104" s="49">
        <v>124</v>
      </c>
      <c r="B104" s="81" t="s">
        <v>329</v>
      </c>
      <c r="C104" s="74">
        <v>7.1</v>
      </c>
      <c r="D104" s="50">
        <v>4.5</v>
      </c>
      <c r="E104" s="50" t="s">
        <v>786</v>
      </c>
      <c r="F104" s="50">
        <v>26.3</v>
      </c>
      <c r="G104" s="50">
        <v>8</v>
      </c>
    </row>
    <row r="105" spans="1:7" ht="15" thickBot="1" x14ac:dyDescent="0.4">
      <c r="A105" s="49">
        <v>125</v>
      </c>
      <c r="B105" s="81" t="s">
        <v>330</v>
      </c>
      <c r="C105" s="74">
        <v>8</v>
      </c>
      <c r="D105" s="50">
        <v>23.3</v>
      </c>
      <c r="E105" s="50">
        <v>0</v>
      </c>
      <c r="F105" s="50">
        <v>0</v>
      </c>
      <c r="G105" s="50">
        <v>3</v>
      </c>
    </row>
    <row r="106" spans="1:7" ht="15" thickBot="1" x14ac:dyDescent="0.4">
      <c r="A106" s="49">
        <v>126</v>
      </c>
      <c r="B106" s="81" t="s">
        <v>331</v>
      </c>
      <c r="C106" s="74">
        <v>8.3000000000000007</v>
      </c>
      <c r="D106" s="50">
        <v>2.2999999999999998</v>
      </c>
      <c r="E106" s="50">
        <v>2.5</v>
      </c>
      <c r="F106" s="50">
        <v>14.1</v>
      </c>
      <c r="G106" s="50">
        <v>7</v>
      </c>
    </row>
    <row r="107" spans="1:7" ht="15" thickBot="1" x14ac:dyDescent="0.4">
      <c r="A107" s="49">
        <v>127</v>
      </c>
      <c r="B107" s="81" t="s">
        <v>332</v>
      </c>
      <c r="C107" s="74">
        <v>6.1</v>
      </c>
      <c r="D107" s="50">
        <v>1.1000000000000001</v>
      </c>
      <c r="E107" s="50">
        <v>3.9</v>
      </c>
      <c r="F107" s="50">
        <v>8.3000000000000007</v>
      </c>
      <c r="G107" s="50">
        <v>54</v>
      </c>
    </row>
    <row r="108" spans="1:7" ht="15" thickBot="1" x14ac:dyDescent="0.4">
      <c r="A108" s="49">
        <v>131</v>
      </c>
      <c r="B108" s="81" t="s">
        <v>336</v>
      </c>
      <c r="C108" s="74">
        <v>20.399999999999999</v>
      </c>
      <c r="D108" s="50">
        <v>27.4</v>
      </c>
      <c r="E108" s="50" t="s">
        <v>787</v>
      </c>
      <c r="F108" s="50">
        <v>83.5</v>
      </c>
      <c r="G108" s="50">
        <v>12</v>
      </c>
    </row>
    <row r="109" spans="1:7" ht="15" thickBot="1" x14ac:dyDescent="0.4">
      <c r="A109" s="49">
        <v>132</v>
      </c>
      <c r="B109" s="81" t="s">
        <v>337</v>
      </c>
      <c r="C109" s="74">
        <v>44</v>
      </c>
      <c r="D109" s="50">
        <v>24.3</v>
      </c>
      <c r="E109" s="50" t="s">
        <v>788</v>
      </c>
      <c r="F109" s="50">
        <v>121.5</v>
      </c>
      <c r="G109" s="50">
        <v>7</v>
      </c>
    </row>
    <row r="110" spans="1:7" ht="15" thickBot="1" x14ac:dyDescent="0.4">
      <c r="A110" s="49">
        <v>133</v>
      </c>
      <c r="B110" s="81" t="s">
        <v>338</v>
      </c>
      <c r="C110" s="74">
        <v>2.7</v>
      </c>
      <c r="D110" s="50">
        <v>2.4</v>
      </c>
      <c r="E110" s="50" t="s">
        <v>577</v>
      </c>
      <c r="F110" s="50">
        <v>7.7</v>
      </c>
      <c r="G110" s="50">
        <v>17</v>
      </c>
    </row>
    <row r="111" spans="1:7" ht="15" thickBot="1" x14ac:dyDescent="0.4">
      <c r="A111" s="49">
        <v>134</v>
      </c>
      <c r="B111" s="81" t="s">
        <v>339</v>
      </c>
      <c r="C111" s="74">
        <v>9.8000000000000007</v>
      </c>
      <c r="D111" s="50">
        <v>5.2</v>
      </c>
      <c r="E111" s="50" t="s">
        <v>428</v>
      </c>
      <c r="F111" s="50">
        <v>20.6</v>
      </c>
      <c r="G111" s="50">
        <v>28</v>
      </c>
    </row>
    <row r="112" spans="1:7" ht="15" thickBot="1" x14ac:dyDescent="0.4">
      <c r="A112" s="49">
        <v>135</v>
      </c>
      <c r="B112" s="81" t="s">
        <v>340</v>
      </c>
      <c r="C112" s="74">
        <v>152</v>
      </c>
      <c r="D112" s="50">
        <v>24.5</v>
      </c>
      <c r="E112" s="50">
        <v>98.6</v>
      </c>
      <c r="F112" s="50">
        <v>205.4</v>
      </c>
      <c r="G112" s="50">
        <v>5</v>
      </c>
    </row>
    <row r="113" spans="1:7" ht="15" thickBot="1" x14ac:dyDescent="0.4">
      <c r="A113" s="49">
        <v>136</v>
      </c>
      <c r="B113" s="81" t="s">
        <v>341</v>
      </c>
      <c r="C113" s="74">
        <v>16.5</v>
      </c>
      <c r="D113" s="50">
        <v>5.2</v>
      </c>
      <c r="E113" s="50">
        <v>4.8</v>
      </c>
      <c r="F113" s="50">
        <v>28.3</v>
      </c>
      <c r="G113" s="50">
        <v>12</v>
      </c>
    </row>
    <row r="114" spans="1:7" ht="15" thickBot="1" x14ac:dyDescent="0.4">
      <c r="A114" s="49">
        <v>137</v>
      </c>
      <c r="B114" s="81" t="s">
        <v>199</v>
      </c>
      <c r="C114" s="74">
        <v>9</v>
      </c>
      <c r="D114" s="50">
        <v>0.7</v>
      </c>
      <c r="E114" s="50">
        <v>7.7</v>
      </c>
      <c r="F114" s="50">
        <v>10.3</v>
      </c>
      <c r="G114" s="50">
        <v>149</v>
      </c>
    </row>
    <row r="115" spans="1:7" ht="15" thickBot="1" x14ac:dyDescent="0.4">
      <c r="A115" s="49">
        <v>138</v>
      </c>
      <c r="B115" s="81" t="s">
        <v>342</v>
      </c>
      <c r="C115" s="74">
        <v>6.8</v>
      </c>
      <c r="D115" s="50">
        <v>3.3</v>
      </c>
      <c r="E115" s="50" t="s">
        <v>525</v>
      </c>
      <c r="F115" s="50">
        <v>17.2</v>
      </c>
      <c r="G115" s="50">
        <v>6</v>
      </c>
    </row>
    <row r="116" spans="1:7" ht="16" customHeight="1" thickBot="1" x14ac:dyDescent="0.4">
      <c r="A116" s="49">
        <v>139</v>
      </c>
      <c r="B116" s="81" t="s">
        <v>343</v>
      </c>
      <c r="C116" s="74">
        <v>5</v>
      </c>
      <c r="D116" s="50">
        <v>0</v>
      </c>
      <c r="E116" s="50">
        <v>0</v>
      </c>
      <c r="F116" s="50">
        <v>0</v>
      </c>
      <c r="G116" s="50">
        <v>1</v>
      </c>
    </row>
    <row r="117" spans="1:7" ht="15" thickBot="1" x14ac:dyDescent="0.4">
      <c r="A117" s="49">
        <v>141</v>
      </c>
      <c r="B117" s="81" t="s">
        <v>345</v>
      </c>
      <c r="C117" s="74">
        <v>5</v>
      </c>
      <c r="D117" s="50">
        <v>0</v>
      </c>
      <c r="E117" s="50">
        <v>5</v>
      </c>
      <c r="F117" s="50">
        <v>5</v>
      </c>
      <c r="G117" s="50">
        <v>1</v>
      </c>
    </row>
    <row r="118" spans="1:7" ht="15" thickBot="1" x14ac:dyDescent="0.4">
      <c r="A118" s="49">
        <v>142</v>
      </c>
      <c r="B118" s="81" t="s">
        <v>346</v>
      </c>
      <c r="C118" s="74">
        <v>0</v>
      </c>
      <c r="D118" s="50">
        <v>0</v>
      </c>
      <c r="E118" s="50">
        <v>0</v>
      </c>
      <c r="F118" s="50">
        <v>0</v>
      </c>
      <c r="G118" s="50">
        <v>3</v>
      </c>
    </row>
    <row r="119" spans="1:7" ht="15" thickBot="1" x14ac:dyDescent="0.4">
      <c r="A119" s="49">
        <v>143</v>
      </c>
      <c r="B119" s="81" t="s">
        <v>347</v>
      </c>
      <c r="C119" s="74">
        <v>4.9000000000000004</v>
      </c>
      <c r="D119" s="50">
        <v>5.0999999999999996</v>
      </c>
      <c r="E119" s="50" t="s">
        <v>789</v>
      </c>
      <c r="F119" s="50">
        <v>26.8</v>
      </c>
      <c r="G119" s="50">
        <v>7</v>
      </c>
    </row>
    <row r="120" spans="1:7" ht="23.5" thickBot="1" x14ac:dyDescent="0.4">
      <c r="A120" s="49">
        <v>144</v>
      </c>
      <c r="B120" s="81" t="s">
        <v>348</v>
      </c>
      <c r="C120" s="74">
        <v>1</v>
      </c>
      <c r="D120" s="50">
        <v>0</v>
      </c>
      <c r="E120" s="50">
        <v>1</v>
      </c>
      <c r="F120" s="50">
        <v>1</v>
      </c>
      <c r="G120" s="50">
        <v>1</v>
      </c>
    </row>
    <row r="121" spans="1:7" ht="15" thickBot="1" x14ac:dyDescent="0.4">
      <c r="A121" s="49">
        <v>145</v>
      </c>
      <c r="B121" s="81" t="s">
        <v>349</v>
      </c>
      <c r="C121" s="74">
        <v>0</v>
      </c>
      <c r="D121" s="50">
        <v>0</v>
      </c>
      <c r="E121" s="50">
        <v>0</v>
      </c>
      <c r="F121" s="50">
        <v>0</v>
      </c>
      <c r="G121" s="50">
        <v>2</v>
      </c>
    </row>
    <row r="122" spans="1:7" ht="15" thickBot="1" x14ac:dyDescent="0.4">
      <c r="A122" s="49">
        <v>146</v>
      </c>
      <c r="B122" s="81" t="s">
        <v>350</v>
      </c>
      <c r="C122" s="74">
        <v>0</v>
      </c>
      <c r="D122" s="50">
        <v>0</v>
      </c>
      <c r="E122" s="50">
        <v>0</v>
      </c>
      <c r="F122" s="50">
        <v>0</v>
      </c>
      <c r="G122" s="50">
        <v>3</v>
      </c>
    </row>
    <row r="123" spans="1:7" ht="15" thickBot="1" x14ac:dyDescent="0.4">
      <c r="A123" s="49">
        <v>148</v>
      </c>
      <c r="B123" s="81" t="s">
        <v>352</v>
      </c>
      <c r="C123" s="74">
        <v>6.3</v>
      </c>
      <c r="D123" s="50">
        <v>0</v>
      </c>
      <c r="E123" s="50">
        <v>0</v>
      </c>
      <c r="F123" s="50">
        <v>0</v>
      </c>
      <c r="G123" s="50">
        <v>2</v>
      </c>
    </row>
    <row r="124" spans="1:7" ht="15" thickBot="1" x14ac:dyDescent="0.4">
      <c r="A124" s="49">
        <v>149</v>
      </c>
      <c r="B124" s="81" t="s">
        <v>353</v>
      </c>
      <c r="C124" s="74">
        <v>4.8</v>
      </c>
      <c r="D124" s="50">
        <v>3.6</v>
      </c>
      <c r="E124" s="50" t="s">
        <v>619</v>
      </c>
      <c r="F124" s="50">
        <v>16.3</v>
      </c>
      <c r="G124" s="50">
        <v>5</v>
      </c>
    </row>
    <row r="125" spans="1:7" ht="15" thickBot="1" x14ac:dyDescent="0.4">
      <c r="A125" s="49">
        <v>150</v>
      </c>
      <c r="B125" s="81" t="s">
        <v>354</v>
      </c>
      <c r="C125" s="74">
        <v>5.4</v>
      </c>
      <c r="D125" s="50">
        <v>4.9000000000000004</v>
      </c>
      <c r="E125" s="50" t="s">
        <v>643</v>
      </c>
      <c r="F125" s="50">
        <v>26.5</v>
      </c>
      <c r="G125" s="50">
        <v>7</v>
      </c>
    </row>
    <row r="126" spans="1:7" ht="15" thickBot="1" x14ac:dyDescent="0.4">
      <c r="A126" s="49">
        <v>151</v>
      </c>
      <c r="B126" s="81" t="s">
        <v>355</v>
      </c>
      <c r="C126" s="74">
        <v>7.4</v>
      </c>
      <c r="D126" s="50">
        <v>2.7</v>
      </c>
      <c r="E126" s="50">
        <v>1.5</v>
      </c>
      <c r="F126" s="50">
        <v>13.3</v>
      </c>
      <c r="G126" s="50">
        <v>12</v>
      </c>
    </row>
    <row r="127" spans="1:7" ht="15" thickBot="1" x14ac:dyDescent="0.4">
      <c r="A127" s="49">
        <v>152</v>
      </c>
      <c r="B127" s="81" t="s">
        <v>356</v>
      </c>
      <c r="C127" s="74">
        <v>1</v>
      </c>
      <c r="D127" s="50">
        <v>0.7</v>
      </c>
      <c r="E127" s="50" t="s">
        <v>427</v>
      </c>
      <c r="F127" s="50">
        <v>2.4</v>
      </c>
      <c r="G127" s="50">
        <v>22</v>
      </c>
    </row>
    <row r="128" spans="1:7" ht="15" thickBot="1" x14ac:dyDescent="0.4">
      <c r="A128" s="49">
        <v>153</v>
      </c>
      <c r="B128" s="81" t="s">
        <v>357</v>
      </c>
      <c r="C128" s="74">
        <v>15.9</v>
      </c>
      <c r="D128" s="50">
        <v>4.8</v>
      </c>
      <c r="E128" s="50">
        <v>5.5</v>
      </c>
      <c r="F128" s="50">
        <v>26.2</v>
      </c>
      <c r="G128" s="50">
        <v>17</v>
      </c>
    </row>
    <row r="129" spans="1:7" ht="15" thickBot="1" x14ac:dyDescent="0.4">
      <c r="A129" s="49">
        <v>154</v>
      </c>
      <c r="B129" s="81" t="s">
        <v>201</v>
      </c>
      <c r="C129" s="74">
        <v>21.2</v>
      </c>
      <c r="D129" s="50">
        <v>4.3</v>
      </c>
      <c r="E129" s="50">
        <v>12.7</v>
      </c>
      <c r="F129" s="50">
        <v>29.8</v>
      </c>
      <c r="G129" s="50">
        <v>140</v>
      </c>
    </row>
    <row r="130" spans="1:7" ht="15" thickBot="1" x14ac:dyDescent="0.4">
      <c r="A130" s="49">
        <v>155</v>
      </c>
      <c r="B130" s="81" t="s">
        <v>358</v>
      </c>
      <c r="C130" s="74">
        <v>30.5</v>
      </c>
      <c r="D130" s="50">
        <v>17.5</v>
      </c>
      <c r="E130" s="50" t="s">
        <v>737</v>
      </c>
      <c r="F130" s="50">
        <v>65.5</v>
      </c>
      <c r="G130" s="50">
        <v>63</v>
      </c>
    </row>
    <row r="131" spans="1:7" ht="15" thickBot="1" x14ac:dyDescent="0.4">
      <c r="A131" s="49">
        <v>156</v>
      </c>
      <c r="B131" s="81" t="s">
        <v>359</v>
      </c>
      <c r="C131" s="74">
        <v>6.1</v>
      </c>
      <c r="D131" s="50">
        <v>1.1000000000000001</v>
      </c>
      <c r="E131" s="50">
        <v>3.8</v>
      </c>
      <c r="F131" s="50">
        <v>8.4</v>
      </c>
      <c r="G131" s="50">
        <v>43</v>
      </c>
    </row>
    <row r="132" spans="1:7" ht="15" thickBot="1" x14ac:dyDescent="0.4">
      <c r="A132" s="49">
        <v>157</v>
      </c>
      <c r="B132" s="81" t="s">
        <v>197</v>
      </c>
      <c r="C132" s="74">
        <v>1.2</v>
      </c>
      <c r="D132" s="50">
        <v>0.2</v>
      </c>
      <c r="E132" s="50">
        <v>0.8</v>
      </c>
      <c r="F132" s="50">
        <v>1.7</v>
      </c>
      <c r="G132" s="50">
        <v>213</v>
      </c>
    </row>
    <row r="133" spans="1:7" ht="15" thickBot="1" x14ac:dyDescent="0.4">
      <c r="A133" s="49">
        <v>158</v>
      </c>
      <c r="B133" s="81" t="s">
        <v>360</v>
      </c>
      <c r="C133" s="74">
        <v>2.9</v>
      </c>
      <c r="D133" s="50">
        <v>0.9</v>
      </c>
      <c r="E133" s="50">
        <v>1.1000000000000001</v>
      </c>
      <c r="F133" s="50">
        <v>4.7</v>
      </c>
      <c r="G133" s="50">
        <v>31</v>
      </c>
    </row>
    <row r="134" spans="1:7" ht="15" thickBot="1" x14ac:dyDescent="0.4">
      <c r="A134" s="49">
        <v>159</v>
      </c>
      <c r="B134" s="81" t="s">
        <v>361</v>
      </c>
      <c r="C134" s="74">
        <v>4.5</v>
      </c>
      <c r="D134" s="50">
        <v>1.8</v>
      </c>
      <c r="E134" s="50">
        <v>0.1</v>
      </c>
      <c r="F134" s="50">
        <v>8.8000000000000007</v>
      </c>
      <c r="G134" s="50">
        <v>10</v>
      </c>
    </row>
    <row r="135" spans="1:7" ht="15" thickBot="1" x14ac:dyDescent="0.4">
      <c r="A135" s="49">
        <v>160</v>
      </c>
      <c r="B135" s="81" t="s">
        <v>362</v>
      </c>
      <c r="C135" s="74">
        <v>0</v>
      </c>
      <c r="D135" s="50">
        <v>0</v>
      </c>
      <c r="E135" s="50">
        <v>0</v>
      </c>
      <c r="F135" s="50">
        <v>0</v>
      </c>
      <c r="G135" s="50">
        <v>5</v>
      </c>
    </row>
    <row r="136" spans="1:7" ht="15" thickBot="1" x14ac:dyDescent="0.4">
      <c r="A136" s="49">
        <v>161</v>
      </c>
      <c r="B136" s="81" t="s">
        <v>363</v>
      </c>
      <c r="C136" s="74">
        <v>0.8</v>
      </c>
      <c r="D136" s="50">
        <v>0.7</v>
      </c>
      <c r="E136" s="50" t="s">
        <v>428</v>
      </c>
      <c r="F136" s="50">
        <v>2.5</v>
      </c>
      <c r="G136" s="50">
        <v>10</v>
      </c>
    </row>
    <row r="137" spans="1:7" ht="15" thickBot="1" x14ac:dyDescent="0.4">
      <c r="A137" s="49">
        <v>162</v>
      </c>
      <c r="B137" s="81" t="s">
        <v>364</v>
      </c>
      <c r="C137" s="74">
        <v>25.5</v>
      </c>
      <c r="D137" s="50">
        <v>79.400000000000006</v>
      </c>
      <c r="E137" s="50">
        <v>0</v>
      </c>
      <c r="F137" s="50">
        <v>0</v>
      </c>
      <c r="G137" s="50">
        <v>4</v>
      </c>
    </row>
    <row r="138" spans="1:7" ht="15" thickBot="1" x14ac:dyDescent="0.4">
      <c r="A138" s="49">
        <v>163</v>
      </c>
      <c r="B138" s="81" t="s">
        <v>189</v>
      </c>
      <c r="C138" s="74">
        <v>0.6</v>
      </c>
      <c r="D138" s="50">
        <v>0.1</v>
      </c>
      <c r="E138" s="50">
        <v>0.4</v>
      </c>
      <c r="F138" s="50">
        <v>0.8</v>
      </c>
      <c r="G138" s="50">
        <v>658</v>
      </c>
    </row>
    <row r="139" spans="1:7" ht="15" thickBot="1" x14ac:dyDescent="0.4">
      <c r="A139" s="49">
        <v>164</v>
      </c>
      <c r="B139" s="81" t="s">
        <v>365</v>
      </c>
      <c r="C139" s="74">
        <v>0.9</v>
      </c>
      <c r="D139" s="50">
        <v>0.2</v>
      </c>
      <c r="E139" s="50">
        <v>0.4</v>
      </c>
      <c r="F139" s="50">
        <v>1.3</v>
      </c>
      <c r="G139" s="50">
        <v>72</v>
      </c>
    </row>
    <row r="140" spans="1:7" ht="15" thickBot="1" x14ac:dyDescent="0.4">
      <c r="A140" s="49">
        <v>165</v>
      </c>
      <c r="B140" s="81" t="s">
        <v>366</v>
      </c>
      <c r="C140" s="74">
        <v>15.5</v>
      </c>
      <c r="D140" s="50">
        <v>0</v>
      </c>
      <c r="E140" s="50">
        <v>0</v>
      </c>
      <c r="F140" s="50">
        <v>0</v>
      </c>
      <c r="G140" s="50">
        <v>2</v>
      </c>
    </row>
    <row r="141" spans="1:7" ht="15" thickBot="1" x14ac:dyDescent="0.4">
      <c r="A141" s="49">
        <v>166</v>
      </c>
      <c r="B141" s="81" t="s">
        <v>367</v>
      </c>
      <c r="C141" s="74">
        <v>1.4</v>
      </c>
      <c r="D141" s="50">
        <v>0.3</v>
      </c>
      <c r="E141" s="50">
        <v>0.9</v>
      </c>
      <c r="F141" s="50">
        <v>1.9</v>
      </c>
      <c r="G141" s="50">
        <v>74</v>
      </c>
    </row>
    <row r="142" spans="1:7" ht="15" thickBot="1" x14ac:dyDescent="0.4">
      <c r="A142" s="49">
        <v>167</v>
      </c>
      <c r="B142" s="81" t="s">
        <v>368</v>
      </c>
      <c r="C142" s="74">
        <v>0.1</v>
      </c>
      <c r="D142" s="50">
        <v>0.3</v>
      </c>
      <c r="E142" s="50" t="s">
        <v>660</v>
      </c>
      <c r="F142" s="50">
        <v>0.8</v>
      </c>
      <c r="G142" s="50">
        <v>8</v>
      </c>
    </row>
    <row r="143" spans="1:7" ht="15" thickBot="1" x14ac:dyDescent="0.4">
      <c r="A143" s="49">
        <v>168</v>
      </c>
      <c r="B143" s="81" t="s">
        <v>369</v>
      </c>
      <c r="C143" s="74">
        <v>0.3</v>
      </c>
      <c r="D143" s="50">
        <v>0.6</v>
      </c>
      <c r="E143" s="50" t="s">
        <v>602</v>
      </c>
      <c r="F143" s="50">
        <v>2.2999999999999998</v>
      </c>
      <c r="G143" s="50">
        <v>3</v>
      </c>
    </row>
    <row r="144" spans="1:7" ht="15" thickBot="1" x14ac:dyDescent="0.4">
      <c r="A144" s="49">
        <v>169</v>
      </c>
      <c r="B144" s="81" t="s">
        <v>370</v>
      </c>
      <c r="C144" s="74">
        <v>18.100000000000001</v>
      </c>
      <c r="D144" s="50">
        <v>3.8</v>
      </c>
      <c r="E144" s="50" t="s">
        <v>439</v>
      </c>
      <c r="F144" s="50">
        <v>67</v>
      </c>
      <c r="G144" s="50">
        <v>2</v>
      </c>
    </row>
    <row r="145" spans="1:7" ht="15" thickBot="1" x14ac:dyDescent="0.4">
      <c r="A145" s="49">
        <v>170</v>
      </c>
      <c r="B145" s="81" t="s">
        <v>371</v>
      </c>
      <c r="C145" s="74">
        <v>5.7</v>
      </c>
      <c r="D145" s="50">
        <v>0.7</v>
      </c>
      <c r="E145" s="50">
        <v>3.9</v>
      </c>
      <c r="F145" s="50">
        <v>7.6</v>
      </c>
      <c r="G145" s="50">
        <v>9</v>
      </c>
    </row>
    <row r="146" spans="1:7" ht="15" thickBot="1" x14ac:dyDescent="0.4">
      <c r="A146" s="49">
        <v>171</v>
      </c>
      <c r="B146" s="81" t="s">
        <v>372</v>
      </c>
      <c r="C146" s="74">
        <v>20.3</v>
      </c>
      <c r="D146" s="50">
        <v>11</v>
      </c>
      <c r="E146" s="50" t="s">
        <v>695</v>
      </c>
      <c r="F146" s="50">
        <v>55.4</v>
      </c>
      <c r="G146" s="50">
        <v>5</v>
      </c>
    </row>
    <row r="147" spans="1:7" ht="15" thickBot="1" x14ac:dyDescent="0.4">
      <c r="A147" s="49">
        <v>173</v>
      </c>
      <c r="B147" s="81" t="s">
        <v>374</v>
      </c>
      <c r="C147" s="74">
        <v>20.3</v>
      </c>
      <c r="D147" s="50">
        <v>9.6</v>
      </c>
      <c r="E147" s="50">
        <v>0.5</v>
      </c>
      <c r="F147" s="50">
        <v>40.1</v>
      </c>
      <c r="G147" s="50">
        <v>9</v>
      </c>
    </row>
    <row r="148" spans="1:7" ht="15" thickBot="1" x14ac:dyDescent="0.4">
      <c r="A148" s="49">
        <v>175</v>
      </c>
      <c r="B148" s="81" t="s">
        <v>376</v>
      </c>
      <c r="C148" s="74">
        <v>17.600000000000001</v>
      </c>
      <c r="D148" s="50">
        <v>11.6</v>
      </c>
      <c r="E148" s="50" t="s">
        <v>600</v>
      </c>
      <c r="F148" s="50">
        <v>45</v>
      </c>
      <c r="G148" s="50">
        <v>8</v>
      </c>
    </row>
    <row r="149" spans="1:7" ht="15" thickBot="1" x14ac:dyDescent="0.4">
      <c r="A149" s="49">
        <v>176</v>
      </c>
      <c r="B149" s="81" t="s">
        <v>190</v>
      </c>
      <c r="C149" s="74">
        <v>6.8</v>
      </c>
      <c r="D149" s="50">
        <v>0.6</v>
      </c>
      <c r="E149" s="50">
        <v>5.7</v>
      </c>
      <c r="F149" s="50">
        <v>8</v>
      </c>
      <c r="G149" s="50">
        <v>517</v>
      </c>
    </row>
    <row r="150" spans="1:7" ht="15" thickBot="1" x14ac:dyDescent="0.4">
      <c r="A150" s="49">
        <v>177</v>
      </c>
      <c r="B150" s="81" t="s">
        <v>186</v>
      </c>
      <c r="C150" s="74">
        <v>4.0999999999999996</v>
      </c>
      <c r="D150" s="50">
        <v>0.6</v>
      </c>
      <c r="E150" s="50">
        <v>2.8</v>
      </c>
      <c r="F150" s="50">
        <v>5.3</v>
      </c>
      <c r="G150" s="50">
        <v>943</v>
      </c>
    </row>
    <row r="151" spans="1:7" ht="15" thickBot="1" x14ac:dyDescent="0.4">
      <c r="A151" s="49">
        <v>178</v>
      </c>
      <c r="B151" s="81" t="s">
        <v>377</v>
      </c>
      <c r="C151" s="74">
        <v>5</v>
      </c>
      <c r="D151" s="50">
        <v>0</v>
      </c>
      <c r="E151" s="50">
        <v>0</v>
      </c>
      <c r="F151" s="50">
        <v>0</v>
      </c>
      <c r="G151" s="50">
        <v>1</v>
      </c>
    </row>
    <row r="152" spans="1:7" ht="15" thickBot="1" x14ac:dyDescent="0.4">
      <c r="A152" s="49">
        <v>180</v>
      </c>
      <c r="B152" s="81" t="s">
        <v>379</v>
      </c>
      <c r="C152" s="74">
        <v>3</v>
      </c>
      <c r="D152" s="50">
        <v>2.4</v>
      </c>
      <c r="E152" s="50" t="s">
        <v>790</v>
      </c>
      <c r="F152" s="50">
        <v>33.4</v>
      </c>
      <c r="G152" s="50">
        <v>3</v>
      </c>
    </row>
    <row r="153" spans="1:7" ht="15" thickBot="1" x14ac:dyDescent="0.4">
      <c r="A153" s="49">
        <v>181</v>
      </c>
      <c r="B153" s="81" t="s">
        <v>203</v>
      </c>
      <c r="C153" s="74">
        <v>9</v>
      </c>
      <c r="D153" s="50">
        <v>2.1</v>
      </c>
      <c r="E153" s="50">
        <v>5</v>
      </c>
      <c r="F153" s="50">
        <v>13.1</v>
      </c>
      <c r="G153" s="50">
        <v>101</v>
      </c>
    </row>
    <row r="154" spans="1:7" ht="15" thickBot="1" x14ac:dyDescent="0.4">
      <c r="A154" s="49">
        <v>182</v>
      </c>
      <c r="B154" s="81" t="s">
        <v>380</v>
      </c>
      <c r="C154" s="74">
        <v>5.8</v>
      </c>
      <c r="D154" s="50">
        <v>1.4</v>
      </c>
      <c r="E154" s="50">
        <v>2.6</v>
      </c>
      <c r="F154" s="50">
        <v>8.9</v>
      </c>
      <c r="G154" s="50">
        <v>19</v>
      </c>
    </row>
    <row r="155" spans="1:7" ht="15" thickBot="1" x14ac:dyDescent="0.4">
      <c r="A155" s="49">
        <v>183</v>
      </c>
      <c r="B155" s="81" t="s">
        <v>381</v>
      </c>
      <c r="C155" s="74">
        <v>1.3</v>
      </c>
      <c r="D155" s="50">
        <v>0.9</v>
      </c>
      <c r="E155" s="50" t="s">
        <v>427</v>
      </c>
      <c r="F155" s="50">
        <v>3.2</v>
      </c>
      <c r="G155" s="50">
        <v>10</v>
      </c>
    </row>
    <row r="156" spans="1:7" ht="15" thickBot="1" x14ac:dyDescent="0.4">
      <c r="A156" s="49">
        <v>185</v>
      </c>
      <c r="B156" s="81" t="s">
        <v>383</v>
      </c>
      <c r="C156" s="74">
        <v>73.5</v>
      </c>
      <c r="D156" s="50">
        <v>87.9</v>
      </c>
      <c r="E156" s="50" t="s">
        <v>791</v>
      </c>
      <c r="F156" s="50">
        <v>451.7</v>
      </c>
      <c r="G156" s="50">
        <v>6</v>
      </c>
    </row>
    <row r="157" spans="1:7" ht="23.5" thickBot="1" x14ac:dyDescent="0.4">
      <c r="A157" s="49">
        <v>186</v>
      </c>
      <c r="B157" s="81" t="s">
        <v>384</v>
      </c>
      <c r="C157" s="74">
        <v>0.3</v>
      </c>
      <c r="D157" s="50">
        <v>0.2</v>
      </c>
      <c r="E157" s="50" t="s">
        <v>480</v>
      </c>
      <c r="F157" s="50">
        <v>0.8</v>
      </c>
      <c r="G157" s="50">
        <v>126</v>
      </c>
    </row>
    <row r="158" spans="1:7" ht="15" thickBot="1" x14ac:dyDescent="0.4">
      <c r="A158" s="49">
        <v>188</v>
      </c>
      <c r="B158" s="81" t="s">
        <v>386</v>
      </c>
      <c r="C158" s="74">
        <v>21.2</v>
      </c>
      <c r="D158" s="50">
        <v>6</v>
      </c>
      <c r="E158" s="50">
        <v>8.6</v>
      </c>
      <c r="F158" s="50">
        <v>33.799999999999997</v>
      </c>
      <c r="G158" s="50">
        <v>25</v>
      </c>
    </row>
    <row r="159" spans="1:7" ht="15" thickBot="1" x14ac:dyDescent="0.4">
      <c r="A159" s="49">
        <v>189</v>
      </c>
      <c r="B159" s="81" t="s">
        <v>387</v>
      </c>
      <c r="C159" s="74">
        <v>13.9</v>
      </c>
      <c r="D159" s="50">
        <v>0</v>
      </c>
      <c r="E159" s="50">
        <v>0</v>
      </c>
      <c r="F159" s="50">
        <v>0</v>
      </c>
      <c r="G159" s="50">
        <v>2</v>
      </c>
    </row>
    <row r="160" spans="1:7" ht="15" thickBot="1" x14ac:dyDescent="0.4">
      <c r="A160" s="49">
        <v>190</v>
      </c>
      <c r="B160" s="81" t="s">
        <v>188</v>
      </c>
      <c r="C160" s="74">
        <v>1.7</v>
      </c>
      <c r="D160" s="50">
        <v>0.7</v>
      </c>
      <c r="E160" s="50">
        <v>0.3</v>
      </c>
      <c r="F160" s="50">
        <v>3</v>
      </c>
      <c r="G160" s="50">
        <v>1226</v>
      </c>
    </row>
    <row r="161" spans="1:7" ht="15" thickBot="1" x14ac:dyDescent="0.4">
      <c r="A161" s="49">
        <v>191</v>
      </c>
      <c r="B161" s="81" t="s">
        <v>198</v>
      </c>
      <c r="C161" s="74">
        <v>14.2</v>
      </c>
      <c r="D161" s="50">
        <v>4.8</v>
      </c>
      <c r="E161" s="50">
        <v>4.4000000000000004</v>
      </c>
      <c r="F161" s="50">
        <v>24.1</v>
      </c>
      <c r="G161" s="50">
        <v>50</v>
      </c>
    </row>
    <row r="162" spans="1:7" ht="15" thickBot="1" x14ac:dyDescent="0.4">
      <c r="A162" s="49">
        <v>192</v>
      </c>
      <c r="B162" s="81" t="s">
        <v>191</v>
      </c>
      <c r="C162" s="74">
        <v>0.5</v>
      </c>
      <c r="D162" s="50">
        <v>0.1</v>
      </c>
      <c r="E162" s="50">
        <v>0.4</v>
      </c>
      <c r="F162" s="50">
        <v>0.6</v>
      </c>
      <c r="G162" s="50">
        <v>446</v>
      </c>
    </row>
    <row r="163" spans="1:7" ht="23.5" thickBot="1" x14ac:dyDescent="0.4">
      <c r="A163" s="49">
        <v>193</v>
      </c>
      <c r="B163" s="81" t="s">
        <v>192</v>
      </c>
      <c r="C163" s="74">
        <v>1.8</v>
      </c>
      <c r="D163" s="50">
        <v>0.2</v>
      </c>
      <c r="E163" s="50">
        <v>1.3</v>
      </c>
      <c r="F163" s="50">
        <v>2.2000000000000002</v>
      </c>
      <c r="G163" s="50">
        <v>515</v>
      </c>
    </row>
    <row r="164" spans="1:7" ht="15" thickBot="1" x14ac:dyDescent="0.4">
      <c r="A164" s="49">
        <v>195</v>
      </c>
      <c r="B164" s="81" t="s">
        <v>389</v>
      </c>
      <c r="C164" s="74">
        <v>0</v>
      </c>
      <c r="D164" s="50">
        <v>0</v>
      </c>
      <c r="E164" s="50">
        <v>0</v>
      </c>
      <c r="F164" s="50">
        <v>0</v>
      </c>
      <c r="G164" s="50">
        <v>7</v>
      </c>
    </row>
    <row r="165" spans="1:7" ht="15" thickBot="1" x14ac:dyDescent="0.4">
      <c r="A165" s="49">
        <v>196</v>
      </c>
      <c r="B165" s="81" t="s">
        <v>390</v>
      </c>
      <c r="C165" s="74">
        <v>5.2</v>
      </c>
      <c r="D165" s="50">
        <v>1.6</v>
      </c>
      <c r="E165" s="50">
        <v>1.4</v>
      </c>
      <c r="F165" s="50">
        <v>9</v>
      </c>
      <c r="G165" s="50">
        <v>13</v>
      </c>
    </row>
    <row r="166" spans="1:7" ht="15" thickBot="1" x14ac:dyDescent="0.4">
      <c r="A166" s="49">
        <v>197</v>
      </c>
      <c r="B166" s="81" t="s">
        <v>391</v>
      </c>
      <c r="C166" s="74">
        <v>106.3</v>
      </c>
      <c r="D166" s="50">
        <v>112.7</v>
      </c>
      <c r="E166" s="50" t="s">
        <v>497</v>
      </c>
      <c r="F166" s="50" t="s">
        <v>497</v>
      </c>
      <c r="G166" s="50">
        <v>2</v>
      </c>
    </row>
    <row r="167" spans="1:7" ht="23.5" thickBot="1" x14ac:dyDescent="0.4">
      <c r="A167" s="49">
        <v>199</v>
      </c>
      <c r="B167" s="81" t="s">
        <v>393</v>
      </c>
      <c r="C167" s="74">
        <v>15.7</v>
      </c>
      <c r="D167" s="50">
        <v>10.8</v>
      </c>
      <c r="E167" s="50" t="s">
        <v>792</v>
      </c>
      <c r="F167" s="50">
        <v>39.200000000000003</v>
      </c>
      <c r="G167" s="50">
        <v>9</v>
      </c>
    </row>
    <row r="168" spans="1:7" ht="23.5" thickBot="1" x14ac:dyDescent="0.4">
      <c r="A168" s="49">
        <v>200</v>
      </c>
      <c r="B168" s="81" t="s">
        <v>394</v>
      </c>
      <c r="C168" s="74">
        <v>3.6</v>
      </c>
      <c r="D168" s="50">
        <v>2.8</v>
      </c>
      <c r="E168" s="50" t="s">
        <v>793</v>
      </c>
      <c r="F168" s="50">
        <v>9.9</v>
      </c>
      <c r="G168" s="50">
        <v>6</v>
      </c>
    </row>
    <row r="169" spans="1:7" ht="23.5" thickBot="1" x14ac:dyDescent="0.4">
      <c r="A169" s="49">
        <v>201</v>
      </c>
      <c r="B169" s="81" t="s">
        <v>395</v>
      </c>
      <c r="C169" s="74">
        <v>0</v>
      </c>
      <c r="D169" s="50">
        <v>0</v>
      </c>
      <c r="E169" s="50">
        <v>0</v>
      </c>
      <c r="F169" s="50">
        <v>0</v>
      </c>
      <c r="G169" s="50">
        <v>1</v>
      </c>
    </row>
    <row r="170" spans="1:7" ht="15" thickBot="1" x14ac:dyDescent="0.4">
      <c r="A170" s="49">
        <v>202</v>
      </c>
      <c r="B170" s="81" t="s">
        <v>396</v>
      </c>
      <c r="C170" s="74">
        <v>0</v>
      </c>
      <c r="D170" s="50">
        <v>0</v>
      </c>
      <c r="E170" s="50">
        <v>0</v>
      </c>
      <c r="F170" s="50">
        <v>0</v>
      </c>
      <c r="G170" s="50">
        <v>1</v>
      </c>
    </row>
    <row r="171" spans="1:7" x14ac:dyDescent="0.35">
      <c r="A171" s="174" t="s">
        <v>794</v>
      </c>
      <c r="B171" s="174"/>
      <c r="C171" s="174"/>
      <c r="D171" s="174"/>
      <c r="E171" s="174"/>
      <c r="F171" s="174"/>
      <c r="G171" s="174"/>
    </row>
    <row r="172" spans="1:7" x14ac:dyDescent="0.35">
      <c r="A172" s="191"/>
      <c r="B172" s="191"/>
      <c r="C172" s="191"/>
      <c r="D172" s="191"/>
      <c r="E172" s="191"/>
      <c r="F172" s="191"/>
      <c r="G172" s="191"/>
    </row>
    <row r="173" spans="1:7" x14ac:dyDescent="0.35">
      <c r="A173" s="30"/>
      <c r="B173" s="30"/>
      <c r="C173" s="30"/>
      <c r="D173" s="30"/>
      <c r="E173" s="30"/>
      <c r="F173" s="30"/>
      <c r="G173" s="30"/>
    </row>
  </sheetData>
  <mergeCells count="2">
    <mergeCell ref="A171:G172"/>
    <mergeCell ref="A1:G2"/>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workbookViewId="0">
      <selection activeCell="B3" sqref="B1:B1048576"/>
    </sheetView>
  </sheetViews>
  <sheetFormatPr defaultColWidth="11.453125" defaultRowHeight="14.5" x14ac:dyDescent="0.35"/>
  <cols>
    <col min="1" max="1" width="7.26953125" customWidth="1"/>
    <col min="2" max="2" width="43.81640625" customWidth="1"/>
    <col min="3" max="3" width="19.7265625" customWidth="1"/>
  </cols>
  <sheetData>
    <row r="1" spans="1:7" x14ac:dyDescent="0.35">
      <c r="A1" s="188" t="s">
        <v>795</v>
      </c>
      <c r="B1" s="188"/>
      <c r="C1" s="188"/>
      <c r="D1" s="188"/>
      <c r="E1" s="188"/>
      <c r="F1" s="188"/>
      <c r="G1" s="188"/>
    </row>
    <row r="2" spans="1:7" ht="15" thickBot="1" x14ac:dyDescent="0.4">
      <c r="A2" s="241"/>
      <c r="B2" s="241"/>
      <c r="C2" s="241"/>
      <c r="D2" s="241"/>
      <c r="E2" s="241"/>
      <c r="F2" s="241"/>
      <c r="G2" s="241"/>
    </row>
    <row r="3" spans="1:7" ht="23.5" thickBot="1" x14ac:dyDescent="0.4">
      <c r="A3" s="105" t="s">
        <v>206</v>
      </c>
      <c r="B3" s="47" t="s">
        <v>796</v>
      </c>
      <c r="C3" s="106" t="s">
        <v>797</v>
      </c>
      <c r="D3" s="106" t="s">
        <v>89</v>
      </c>
      <c r="E3" s="106" t="s">
        <v>90</v>
      </c>
      <c r="F3" s="106" t="s">
        <v>798</v>
      </c>
      <c r="G3" s="106" t="s">
        <v>799</v>
      </c>
    </row>
    <row r="4" spans="1:7" ht="15" thickBot="1" x14ac:dyDescent="0.4">
      <c r="A4" s="328">
        <v>3</v>
      </c>
      <c r="B4" s="331" t="s">
        <v>140</v>
      </c>
      <c r="C4" s="81" t="s">
        <v>800</v>
      </c>
      <c r="D4" s="107">
        <v>1.6</v>
      </c>
      <c r="E4" s="90" t="s">
        <v>477</v>
      </c>
      <c r="F4" s="90">
        <v>1.1000000000000001</v>
      </c>
      <c r="G4" s="90">
        <v>2.2999999999999998</v>
      </c>
    </row>
    <row r="5" spans="1:7" ht="15" thickBot="1" x14ac:dyDescent="0.4">
      <c r="A5" s="329"/>
      <c r="B5" s="332"/>
      <c r="C5" s="81" t="s">
        <v>801</v>
      </c>
      <c r="D5" s="107">
        <v>0.6</v>
      </c>
      <c r="E5" s="90" t="s">
        <v>507</v>
      </c>
      <c r="F5" s="90">
        <v>0.4</v>
      </c>
      <c r="G5" s="90">
        <v>1</v>
      </c>
    </row>
    <row r="6" spans="1:7" ht="15" thickBot="1" x14ac:dyDescent="0.4">
      <c r="A6" s="329"/>
      <c r="B6" s="332"/>
      <c r="C6" s="81" t="s">
        <v>802</v>
      </c>
      <c r="D6" s="107">
        <v>97.8</v>
      </c>
      <c r="E6" s="90" t="s">
        <v>477</v>
      </c>
      <c r="F6" s="90">
        <v>97</v>
      </c>
      <c r="G6" s="90">
        <v>98.3</v>
      </c>
    </row>
    <row r="7" spans="1:7" ht="15" thickBot="1" x14ac:dyDescent="0.4">
      <c r="A7" s="330"/>
      <c r="B7" s="333"/>
      <c r="C7" s="81" t="s">
        <v>803</v>
      </c>
      <c r="D7" s="107">
        <v>0</v>
      </c>
      <c r="E7" s="90">
        <v>0</v>
      </c>
      <c r="F7" s="90">
        <v>0</v>
      </c>
      <c r="G7" s="90">
        <v>0</v>
      </c>
    </row>
    <row r="8" spans="1:7" ht="15" thickBot="1" x14ac:dyDescent="0.4">
      <c r="A8" s="328">
        <v>7</v>
      </c>
      <c r="B8" s="331" t="s">
        <v>401</v>
      </c>
      <c r="C8" s="81" t="s">
        <v>804</v>
      </c>
      <c r="D8" s="107">
        <v>30.9</v>
      </c>
      <c r="E8" s="90">
        <v>0</v>
      </c>
      <c r="F8" s="90">
        <v>30.9</v>
      </c>
      <c r="G8" s="90">
        <v>30.9</v>
      </c>
    </row>
    <row r="9" spans="1:7" ht="15" thickBot="1" x14ac:dyDescent="0.4">
      <c r="A9" s="329"/>
      <c r="B9" s="332"/>
      <c r="C9" s="81" t="s">
        <v>805</v>
      </c>
      <c r="D9" s="107">
        <v>56.7</v>
      </c>
      <c r="E9" s="90">
        <v>0</v>
      </c>
      <c r="F9" s="90">
        <v>56.7</v>
      </c>
      <c r="G9" s="90">
        <v>56.7</v>
      </c>
    </row>
    <row r="10" spans="1:7" ht="15" thickBot="1" x14ac:dyDescent="0.4">
      <c r="A10" s="330"/>
      <c r="B10" s="333"/>
      <c r="C10" s="81" t="s">
        <v>806</v>
      </c>
      <c r="D10" s="107">
        <v>12.5</v>
      </c>
      <c r="E10" s="90">
        <v>0</v>
      </c>
      <c r="F10" s="90">
        <v>12.5</v>
      </c>
      <c r="G10" s="90">
        <v>12.5</v>
      </c>
    </row>
    <row r="11" spans="1:7" ht="15" thickBot="1" x14ac:dyDescent="0.4">
      <c r="A11" s="328">
        <v>8</v>
      </c>
      <c r="B11" s="331" t="s">
        <v>218</v>
      </c>
      <c r="C11" s="81" t="s">
        <v>807</v>
      </c>
      <c r="D11" s="107">
        <v>99</v>
      </c>
      <c r="E11" s="90">
        <v>0</v>
      </c>
      <c r="F11" s="90">
        <v>99</v>
      </c>
      <c r="G11" s="90">
        <v>99</v>
      </c>
    </row>
    <row r="12" spans="1:7" ht="15" thickBot="1" x14ac:dyDescent="0.4">
      <c r="A12" s="330"/>
      <c r="B12" s="333"/>
      <c r="C12" s="81" t="s">
        <v>808</v>
      </c>
      <c r="D12" s="107">
        <v>1</v>
      </c>
      <c r="E12" s="90">
        <v>0</v>
      </c>
      <c r="F12" s="90">
        <v>1</v>
      </c>
      <c r="G12" s="90">
        <v>1</v>
      </c>
    </row>
    <row r="13" spans="1:7" ht="15" thickBot="1" x14ac:dyDescent="0.4">
      <c r="A13" s="328">
        <v>12</v>
      </c>
      <c r="B13" s="331" t="s">
        <v>200</v>
      </c>
      <c r="C13" s="81" t="s">
        <v>809</v>
      </c>
      <c r="D13" s="107">
        <v>47.9</v>
      </c>
      <c r="E13" s="90" t="s">
        <v>810</v>
      </c>
      <c r="F13" s="90">
        <v>34.6</v>
      </c>
      <c r="G13" s="90">
        <v>61.5</v>
      </c>
    </row>
    <row r="14" spans="1:7" ht="15" thickBot="1" x14ac:dyDescent="0.4">
      <c r="A14" s="329"/>
      <c r="B14" s="332"/>
      <c r="C14" s="81" t="s">
        <v>811</v>
      </c>
      <c r="D14" s="107">
        <v>11.5</v>
      </c>
      <c r="E14" s="90" t="s">
        <v>525</v>
      </c>
      <c r="F14" s="90">
        <v>6</v>
      </c>
      <c r="G14" s="90">
        <v>21</v>
      </c>
    </row>
    <row r="15" spans="1:7" ht="15" thickBot="1" x14ac:dyDescent="0.4">
      <c r="A15" s="330"/>
      <c r="B15" s="333"/>
      <c r="C15" s="81" t="s">
        <v>812</v>
      </c>
      <c r="D15" s="107">
        <v>40.6</v>
      </c>
      <c r="E15" s="90" t="s">
        <v>810</v>
      </c>
      <c r="F15" s="90">
        <v>27.9</v>
      </c>
      <c r="G15" s="90">
        <v>54.8</v>
      </c>
    </row>
    <row r="16" spans="1:7" ht="15" thickBot="1" x14ac:dyDescent="0.4">
      <c r="A16" s="328">
        <v>27</v>
      </c>
      <c r="B16" s="331" t="s">
        <v>141</v>
      </c>
      <c r="C16" s="81" t="s">
        <v>813</v>
      </c>
      <c r="D16" s="107">
        <v>1.6</v>
      </c>
      <c r="E16" s="90" t="s">
        <v>427</v>
      </c>
      <c r="F16" s="90">
        <v>0.9</v>
      </c>
      <c r="G16" s="90">
        <v>2.9</v>
      </c>
    </row>
    <row r="17" spans="1:7" ht="15" thickBot="1" x14ac:dyDescent="0.4">
      <c r="A17" s="329"/>
      <c r="B17" s="332"/>
      <c r="C17" s="81" t="s">
        <v>814</v>
      </c>
      <c r="D17" s="107">
        <v>0.1</v>
      </c>
      <c r="E17" s="90" t="s">
        <v>507</v>
      </c>
      <c r="F17" s="90">
        <v>0</v>
      </c>
      <c r="G17" s="90">
        <v>0.3</v>
      </c>
    </row>
    <row r="18" spans="1:7" ht="15" thickBot="1" x14ac:dyDescent="0.4">
      <c r="A18" s="329"/>
      <c r="B18" s="332"/>
      <c r="C18" s="81" t="s">
        <v>815</v>
      </c>
      <c r="D18" s="107">
        <v>96.2</v>
      </c>
      <c r="E18" s="90" t="s">
        <v>660</v>
      </c>
      <c r="F18" s="90">
        <v>94.8</v>
      </c>
      <c r="G18" s="90">
        <v>97.3</v>
      </c>
    </row>
    <row r="19" spans="1:7" ht="15" thickBot="1" x14ac:dyDescent="0.4">
      <c r="A19" s="329"/>
      <c r="B19" s="332"/>
      <c r="C19" s="81" t="s">
        <v>816</v>
      </c>
      <c r="D19" s="107">
        <v>0</v>
      </c>
      <c r="E19" s="90">
        <v>0</v>
      </c>
      <c r="F19" s="90">
        <v>0</v>
      </c>
      <c r="G19" s="90">
        <v>0.1</v>
      </c>
    </row>
    <row r="20" spans="1:7" ht="15" thickBot="1" x14ac:dyDescent="0.4">
      <c r="A20" s="330"/>
      <c r="B20" s="333"/>
      <c r="C20" s="81" t="s">
        <v>817</v>
      </c>
      <c r="D20" s="107">
        <v>2</v>
      </c>
      <c r="E20" s="90" t="s">
        <v>513</v>
      </c>
      <c r="F20" s="90">
        <v>1.4</v>
      </c>
      <c r="G20" s="90">
        <v>3</v>
      </c>
    </row>
    <row r="21" spans="1:7" ht="15" thickBot="1" x14ac:dyDescent="0.4">
      <c r="A21" s="328">
        <v>29</v>
      </c>
      <c r="B21" s="331" t="s">
        <v>202</v>
      </c>
      <c r="C21" s="81" t="s">
        <v>818</v>
      </c>
      <c r="D21" s="107">
        <v>67.400000000000006</v>
      </c>
      <c r="E21" s="90">
        <v>0</v>
      </c>
      <c r="F21" s="90">
        <v>67.400000000000006</v>
      </c>
      <c r="G21" s="90">
        <v>67.400000000000006</v>
      </c>
    </row>
    <row r="22" spans="1:7" ht="15" thickBot="1" x14ac:dyDescent="0.4">
      <c r="A22" s="329"/>
      <c r="B22" s="332"/>
      <c r="C22" s="81" t="s">
        <v>819</v>
      </c>
      <c r="D22" s="107">
        <v>18.600000000000001</v>
      </c>
      <c r="E22" s="90">
        <v>0</v>
      </c>
      <c r="F22" s="90">
        <v>18.600000000000001</v>
      </c>
      <c r="G22" s="90">
        <v>18.600000000000001</v>
      </c>
    </row>
    <row r="23" spans="1:7" ht="15" thickBot="1" x14ac:dyDescent="0.4">
      <c r="A23" s="330"/>
      <c r="B23" s="333"/>
      <c r="C23" s="81" t="s">
        <v>820</v>
      </c>
      <c r="D23" s="107">
        <v>14</v>
      </c>
      <c r="E23" s="90">
        <v>0</v>
      </c>
      <c r="F23" s="90">
        <v>14</v>
      </c>
      <c r="G23" s="90">
        <v>14</v>
      </c>
    </row>
    <row r="24" spans="1:7" ht="15" thickBot="1" x14ac:dyDescent="0.4">
      <c r="A24" s="328">
        <v>32</v>
      </c>
      <c r="B24" s="331" t="s">
        <v>239</v>
      </c>
      <c r="C24" s="81" t="s">
        <v>821</v>
      </c>
      <c r="D24" s="107">
        <v>1.8</v>
      </c>
      <c r="E24" s="90">
        <v>0</v>
      </c>
      <c r="F24" s="90">
        <v>1.8</v>
      </c>
      <c r="G24" s="90">
        <v>1.8</v>
      </c>
    </row>
    <row r="25" spans="1:7" ht="15" thickBot="1" x14ac:dyDescent="0.4">
      <c r="A25" s="329"/>
      <c r="B25" s="332"/>
      <c r="C25" s="81" t="s">
        <v>808</v>
      </c>
      <c r="D25" s="107">
        <v>0.4</v>
      </c>
      <c r="E25" s="90">
        <v>0</v>
      </c>
      <c r="F25" s="90">
        <v>0.4</v>
      </c>
      <c r="G25" s="90">
        <v>0.4</v>
      </c>
    </row>
    <row r="26" spans="1:7" ht="15" thickBot="1" x14ac:dyDescent="0.4">
      <c r="A26" s="330"/>
      <c r="B26" s="333"/>
      <c r="C26" s="81" t="s">
        <v>822</v>
      </c>
      <c r="D26" s="107">
        <v>97.8</v>
      </c>
      <c r="E26" s="90">
        <v>0</v>
      </c>
      <c r="F26" s="90">
        <v>97.8</v>
      </c>
      <c r="G26" s="90">
        <v>97.8</v>
      </c>
    </row>
    <row r="27" spans="1:7" ht="15" thickBot="1" x14ac:dyDescent="0.4">
      <c r="A27" s="328">
        <v>35</v>
      </c>
      <c r="B27" s="331" t="s">
        <v>242</v>
      </c>
      <c r="C27" s="81" t="s">
        <v>823</v>
      </c>
      <c r="D27" s="107">
        <v>0.1</v>
      </c>
      <c r="E27" s="90" t="s">
        <v>507</v>
      </c>
      <c r="F27" s="90">
        <v>0</v>
      </c>
      <c r="G27" s="90">
        <v>0.5</v>
      </c>
    </row>
    <row r="28" spans="1:7" ht="15" thickBot="1" x14ac:dyDescent="0.4">
      <c r="A28" s="329"/>
      <c r="B28" s="332"/>
      <c r="C28" s="81" t="s">
        <v>824</v>
      </c>
      <c r="D28" s="107">
        <v>0.1</v>
      </c>
      <c r="E28" s="90">
        <v>0</v>
      </c>
      <c r="F28" s="90">
        <v>0</v>
      </c>
      <c r="G28" s="90">
        <v>0.3</v>
      </c>
    </row>
    <row r="29" spans="1:7" ht="15" thickBot="1" x14ac:dyDescent="0.4">
      <c r="A29" s="330"/>
      <c r="B29" s="333"/>
      <c r="C29" s="81" t="s">
        <v>825</v>
      </c>
      <c r="D29" s="107">
        <v>99.9</v>
      </c>
      <c r="E29" s="90" t="s">
        <v>507</v>
      </c>
      <c r="F29" s="90">
        <v>99.6</v>
      </c>
      <c r="G29" s="90">
        <v>100</v>
      </c>
    </row>
    <row r="30" spans="1:7" ht="15" thickBot="1" x14ac:dyDescent="0.4">
      <c r="A30" s="328">
        <v>36</v>
      </c>
      <c r="B30" s="331" t="s">
        <v>243</v>
      </c>
      <c r="C30" s="81" t="s">
        <v>826</v>
      </c>
      <c r="D30" s="107">
        <v>7.6</v>
      </c>
      <c r="E30" s="90">
        <v>0</v>
      </c>
      <c r="F30" s="90">
        <v>7.6</v>
      </c>
      <c r="G30" s="90">
        <v>7.6</v>
      </c>
    </row>
    <row r="31" spans="1:7" ht="15" thickBot="1" x14ac:dyDescent="0.4">
      <c r="A31" s="330"/>
      <c r="B31" s="333"/>
      <c r="C31" s="81" t="s">
        <v>827</v>
      </c>
      <c r="D31" s="107">
        <v>92.4</v>
      </c>
      <c r="E31" s="90">
        <v>0</v>
      </c>
      <c r="F31" s="90">
        <v>92.4</v>
      </c>
      <c r="G31" s="90">
        <v>92.4</v>
      </c>
    </row>
    <row r="32" spans="1:7" ht="15" thickBot="1" x14ac:dyDescent="0.4">
      <c r="A32" s="328">
        <v>38</v>
      </c>
      <c r="B32" s="331" t="s">
        <v>196</v>
      </c>
      <c r="C32" s="81" t="s">
        <v>814</v>
      </c>
      <c r="D32" s="107">
        <v>2.6</v>
      </c>
      <c r="E32" s="90" t="s">
        <v>508</v>
      </c>
      <c r="F32" s="90">
        <v>0.9</v>
      </c>
      <c r="G32" s="90">
        <v>6.9</v>
      </c>
    </row>
    <row r="33" spans="1:7" ht="15" thickBot="1" x14ac:dyDescent="0.4">
      <c r="A33" s="330"/>
      <c r="B33" s="333"/>
      <c r="C33" s="81" t="s">
        <v>828</v>
      </c>
      <c r="D33" s="107">
        <v>97.4</v>
      </c>
      <c r="E33" s="90" t="s">
        <v>508</v>
      </c>
      <c r="F33" s="90">
        <v>93.1</v>
      </c>
      <c r="G33" s="90">
        <v>99.1</v>
      </c>
    </row>
    <row r="34" spans="1:7" ht="15" thickBot="1" x14ac:dyDescent="0.4">
      <c r="A34" s="328">
        <v>39</v>
      </c>
      <c r="B34" s="331" t="s">
        <v>245</v>
      </c>
      <c r="C34" s="81" t="s">
        <v>826</v>
      </c>
      <c r="D34" s="107">
        <v>5.7</v>
      </c>
      <c r="E34" s="90">
        <v>0</v>
      </c>
      <c r="F34" s="90">
        <v>5.7</v>
      </c>
      <c r="G34" s="90">
        <v>5.7</v>
      </c>
    </row>
    <row r="35" spans="1:7" ht="15" thickBot="1" x14ac:dyDescent="0.4">
      <c r="A35" s="330"/>
      <c r="B35" s="333"/>
      <c r="C35" s="81" t="s">
        <v>829</v>
      </c>
      <c r="D35" s="107">
        <v>94.3</v>
      </c>
      <c r="E35" s="90">
        <v>0</v>
      </c>
      <c r="F35" s="90">
        <v>94.3</v>
      </c>
      <c r="G35" s="90">
        <v>94.3</v>
      </c>
    </row>
    <row r="36" spans="1:7" ht="15" thickBot="1" x14ac:dyDescent="0.4">
      <c r="A36" s="328">
        <v>41</v>
      </c>
      <c r="B36" s="331" t="s">
        <v>247</v>
      </c>
      <c r="C36" s="81" t="s">
        <v>830</v>
      </c>
      <c r="D36" s="107">
        <v>90.3</v>
      </c>
      <c r="E36" s="90">
        <v>0</v>
      </c>
      <c r="F36" s="90">
        <v>90.3</v>
      </c>
      <c r="G36" s="90">
        <v>90.3</v>
      </c>
    </row>
    <row r="37" spans="1:7" ht="15" thickBot="1" x14ac:dyDescent="0.4">
      <c r="A37" s="329"/>
      <c r="B37" s="332"/>
      <c r="C37" s="81" t="s">
        <v>831</v>
      </c>
      <c r="D37" s="107">
        <v>9.3000000000000007</v>
      </c>
      <c r="E37" s="90">
        <v>0</v>
      </c>
      <c r="F37" s="90">
        <v>9.3000000000000007</v>
      </c>
      <c r="G37" s="90">
        <v>9.3000000000000007</v>
      </c>
    </row>
    <row r="38" spans="1:7" ht="15" thickBot="1" x14ac:dyDescent="0.4">
      <c r="A38" s="330"/>
      <c r="B38" s="333"/>
      <c r="C38" s="81" t="s">
        <v>832</v>
      </c>
      <c r="D38" s="107">
        <v>0.4</v>
      </c>
      <c r="E38" s="90">
        <v>0</v>
      </c>
      <c r="F38" s="90">
        <v>0.4</v>
      </c>
      <c r="G38" s="90">
        <v>0.4</v>
      </c>
    </row>
    <row r="39" spans="1:7" ht="15" thickBot="1" x14ac:dyDescent="0.4">
      <c r="A39" s="328">
        <v>45</v>
      </c>
      <c r="B39" s="331" t="s">
        <v>251</v>
      </c>
      <c r="C39" s="81" t="s">
        <v>833</v>
      </c>
      <c r="D39" s="107">
        <v>77.8</v>
      </c>
      <c r="E39" s="90">
        <v>0</v>
      </c>
      <c r="F39" s="90">
        <v>77.8</v>
      </c>
      <c r="G39" s="90">
        <v>77.8</v>
      </c>
    </row>
    <row r="40" spans="1:7" ht="15" thickBot="1" x14ac:dyDescent="0.4">
      <c r="A40" s="329"/>
      <c r="B40" s="332"/>
      <c r="C40" s="81" t="s">
        <v>834</v>
      </c>
      <c r="D40" s="107">
        <v>9.8000000000000007</v>
      </c>
      <c r="E40" s="90">
        <v>0</v>
      </c>
      <c r="F40" s="90">
        <v>9.8000000000000007</v>
      </c>
      <c r="G40" s="90">
        <v>9.8000000000000007</v>
      </c>
    </row>
    <row r="41" spans="1:7" ht="15" thickBot="1" x14ac:dyDescent="0.4">
      <c r="A41" s="330"/>
      <c r="B41" s="333"/>
      <c r="C41" s="81" t="s">
        <v>806</v>
      </c>
      <c r="D41" s="107">
        <v>12.3</v>
      </c>
      <c r="E41" s="90">
        <v>0</v>
      </c>
      <c r="F41" s="90">
        <v>12.3</v>
      </c>
      <c r="G41" s="90">
        <v>12.3</v>
      </c>
    </row>
    <row r="42" spans="1:7" ht="15" thickBot="1" x14ac:dyDescent="0.4">
      <c r="A42" s="328">
        <v>46</v>
      </c>
      <c r="B42" s="331" t="s">
        <v>252</v>
      </c>
      <c r="C42" s="81" t="s">
        <v>835</v>
      </c>
      <c r="D42" s="107">
        <v>86.7</v>
      </c>
      <c r="E42" s="90" t="s">
        <v>533</v>
      </c>
      <c r="F42" s="90">
        <v>74.5</v>
      </c>
      <c r="G42" s="90">
        <v>93.6</v>
      </c>
    </row>
    <row r="43" spans="1:7" ht="15" thickBot="1" x14ac:dyDescent="0.4">
      <c r="A43" s="329"/>
      <c r="B43" s="332"/>
      <c r="C43" s="81" t="s">
        <v>814</v>
      </c>
      <c r="D43" s="107">
        <v>5.7</v>
      </c>
      <c r="E43" s="90" t="s">
        <v>606</v>
      </c>
      <c r="F43" s="90">
        <v>1.9</v>
      </c>
      <c r="G43" s="90">
        <v>16.100000000000001</v>
      </c>
    </row>
    <row r="44" spans="1:7" ht="15" thickBot="1" x14ac:dyDescent="0.4">
      <c r="A44" s="329"/>
      <c r="B44" s="332"/>
      <c r="C44" s="81" t="s">
        <v>836</v>
      </c>
      <c r="D44" s="107">
        <v>6.1</v>
      </c>
      <c r="E44" s="90" t="s">
        <v>503</v>
      </c>
      <c r="F44" s="90">
        <v>2</v>
      </c>
      <c r="G44" s="90">
        <v>17.100000000000001</v>
      </c>
    </row>
    <row r="45" spans="1:7" ht="15" thickBot="1" x14ac:dyDescent="0.4">
      <c r="A45" s="330"/>
      <c r="B45" s="333"/>
      <c r="C45" s="81" t="s">
        <v>816</v>
      </c>
      <c r="D45" s="107">
        <v>1.4</v>
      </c>
      <c r="E45" s="90" t="s">
        <v>508</v>
      </c>
      <c r="F45" s="90">
        <v>0.2</v>
      </c>
      <c r="G45" s="90">
        <v>8.9</v>
      </c>
    </row>
    <row r="46" spans="1:7" ht="15" thickBot="1" x14ac:dyDescent="0.4">
      <c r="A46" s="328">
        <v>72</v>
      </c>
      <c r="B46" s="331" t="s">
        <v>278</v>
      </c>
      <c r="C46" s="81" t="s">
        <v>837</v>
      </c>
      <c r="D46" s="107">
        <v>92.6</v>
      </c>
      <c r="E46" s="90">
        <v>0</v>
      </c>
      <c r="F46" s="90">
        <v>92.6</v>
      </c>
      <c r="G46" s="90">
        <v>92.6</v>
      </c>
    </row>
    <row r="47" spans="1:7" ht="15" thickBot="1" x14ac:dyDescent="0.4">
      <c r="A47" s="329"/>
      <c r="B47" s="332"/>
      <c r="C47" s="81" t="s">
        <v>838</v>
      </c>
      <c r="D47" s="107">
        <v>5.9</v>
      </c>
      <c r="E47" s="90">
        <v>0</v>
      </c>
      <c r="F47" s="90">
        <v>5.9</v>
      </c>
      <c r="G47" s="90">
        <v>5.9</v>
      </c>
    </row>
    <row r="48" spans="1:7" ht="15" thickBot="1" x14ac:dyDescent="0.4">
      <c r="A48" s="330"/>
      <c r="B48" s="333"/>
      <c r="C48" s="81" t="s">
        <v>832</v>
      </c>
      <c r="D48" s="107">
        <v>1.5</v>
      </c>
      <c r="E48" s="90">
        <v>0</v>
      </c>
      <c r="F48" s="90">
        <v>1.5</v>
      </c>
      <c r="G48" s="90">
        <v>1.5</v>
      </c>
    </row>
    <row r="49" spans="1:7" ht="15" thickBot="1" x14ac:dyDescent="0.4">
      <c r="A49" s="328">
        <v>77</v>
      </c>
      <c r="B49" s="331" t="s">
        <v>283</v>
      </c>
      <c r="C49" s="81" t="s">
        <v>800</v>
      </c>
      <c r="D49" s="107">
        <v>70.400000000000006</v>
      </c>
      <c r="E49" s="90">
        <v>0</v>
      </c>
      <c r="F49" s="90">
        <v>70.400000000000006</v>
      </c>
      <c r="G49" s="90">
        <v>70.400000000000006</v>
      </c>
    </row>
    <row r="50" spans="1:7" ht="15" thickBot="1" x14ac:dyDescent="0.4">
      <c r="A50" s="329"/>
      <c r="B50" s="332"/>
      <c r="C50" s="81" t="s">
        <v>839</v>
      </c>
      <c r="D50" s="107">
        <v>24.9</v>
      </c>
      <c r="E50" s="90">
        <v>0</v>
      </c>
      <c r="F50" s="90">
        <v>24.9</v>
      </c>
      <c r="G50" s="90">
        <v>24.9</v>
      </c>
    </row>
    <row r="51" spans="1:7" ht="15" thickBot="1" x14ac:dyDescent="0.4">
      <c r="A51" s="330"/>
      <c r="B51" s="333"/>
      <c r="C51" s="81" t="s">
        <v>840</v>
      </c>
      <c r="D51" s="107">
        <v>4.5999999999999996</v>
      </c>
      <c r="E51" s="90">
        <v>0</v>
      </c>
      <c r="F51" s="90">
        <v>4.5999999999999996</v>
      </c>
      <c r="G51" s="90">
        <v>4.5999999999999996</v>
      </c>
    </row>
    <row r="52" spans="1:7" ht="23.5" thickBot="1" x14ac:dyDescent="0.4">
      <c r="A52" s="328">
        <v>79</v>
      </c>
      <c r="B52" s="331" t="s">
        <v>193</v>
      </c>
      <c r="C52" s="81" t="s">
        <v>841</v>
      </c>
      <c r="D52" s="107">
        <v>87.2</v>
      </c>
      <c r="E52" s="90" t="s">
        <v>567</v>
      </c>
      <c r="F52" s="90">
        <v>82.6</v>
      </c>
      <c r="G52" s="90">
        <v>90.7</v>
      </c>
    </row>
    <row r="53" spans="1:7" ht="15" thickBot="1" x14ac:dyDescent="0.4">
      <c r="A53" s="329"/>
      <c r="B53" s="332"/>
      <c r="C53" s="81" t="s">
        <v>842</v>
      </c>
      <c r="D53" s="107">
        <v>3.6</v>
      </c>
      <c r="E53" s="90" t="s">
        <v>843</v>
      </c>
      <c r="F53" s="90">
        <v>2.2000000000000002</v>
      </c>
      <c r="G53" s="90">
        <v>5.7</v>
      </c>
    </row>
    <row r="54" spans="1:7" ht="15" thickBot="1" x14ac:dyDescent="0.4">
      <c r="A54" s="330"/>
      <c r="B54" s="333"/>
      <c r="C54" s="81" t="s">
        <v>812</v>
      </c>
      <c r="D54" s="107">
        <v>9.1999999999999993</v>
      </c>
      <c r="E54" s="90" t="s">
        <v>599</v>
      </c>
      <c r="F54" s="90">
        <v>6.2</v>
      </c>
      <c r="G54" s="90">
        <v>13.6</v>
      </c>
    </row>
    <row r="55" spans="1:7" ht="15" thickBot="1" x14ac:dyDescent="0.4">
      <c r="A55" s="328">
        <v>86</v>
      </c>
      <c r="B55" s="331" t="s">
        <v>291</v>
      </c>
      <c r="C55" s="81" t="s">
        <v>844</v>
      </c>
      <c r="D55" s="107">
        <v>48.1</v>
      </c>
      <c r="E55" s="90">
        <v>0</v>
      </c>
      <c r="F55" s="90">
        <v>48.1</v>
      </c>
      <c r="G55" s="90">
        <v>48.1</v>
      </c>
    </row>
    <row r="56" spans="1:7" ht="15" thickBot="1" x14ac:dyDescent="0.4">
      <c r="A56" s="329"/>
      <c r="B56" s="332"/>
      <c r="C56" s="81" t="s">
        <v>838</v>
      </c>
      <c r="D56" s="107">
        <v>2.6</v>
      </c>
      <c r="E56" s="90">
        <v>0</v>
      </c>
      <c r="F56" s="90">
        <v>2.6</v>
      </c>
      <c r="G56" s="90">
        <v>2.6</v>
      </c>
    </row>
    <row r="57" spans="1:7" ht="15" thickBot="1" x14ac:dyDescent="0.4">
      <c r="A57" s="330"/>
      <c r="B57" s="333"/>
      <c r="C57" s="81" t="s">
        <v>845</v>
      </c>
      <c r="D57" s="107">
        <v>49.3</v>
      </c>
      <c r="E57" s="90">
        <v>0</v>
      </c>
      <c r="F57" s="90">
        <v>49.3</v>
      </c>
      <c r="G57" s="90">
        <v>49.3</v>
      </c>
    </row>
    <row r="58" spans="1:7" ht="15" thickBot="1" x14ac:dyDescent="0.4">
      <c r="A58" s="328">
        <v>87</v>
      </c>
      <c r="B58" s="331" t="s">
        <v>292</v>
      </c>
      <c r="C58" s="81" t="s">
        <v>846</v>
      </c>
      <c r="D58" s="107">
        <v>28.6</v>
      </c>
      <c r="E58" s="90">
        <v>0</v>
      </c>
      <c r="F58" s="90">
        <v>28.6</v>
      </c>
      <c r="G58" s="90">
        <v>28.6</v>
      </c>
    </row>
    <row r="59" spans="1:7" ht="15" thickBot="1" x14ac:dyDescent="0.4">
      <c r="A59" s="329"/>
      <c r="B59" s="332"/>
      <c r="C59" s="81" t="s">
        <v>847</v>
      </c>
      <c r="D59" s="107">
        <v>4.7</v>
      </c>
      <c r="E59" s="90">
        <v>0</v>
      </c>
      <c r="F59" s="90">
        <v>4.7</v>
      </c>
      <c r="G59" s="90">
        <v>4.7</v>
      </c>
    </row>
    <row r="60" spans="1:7" ht="15" thickBot="1" x14ac:dyDescent="0.4">
      <c r="A60" s="330"/>
      <c r="B60" s="333"/>
      <c r="C60" s="81" t="s">
        <v>848</v>
      </c>
      <c r="D60" s="107">
        <v>66.7</v>
      </c>
      <c r="E60" s="90">
        <v>0</v>
      </c>
      <c r="F60" s="90">
        <v>66.7</v>
      </c>
      <c r="G60" s="90">
        <v>66.7</v>
      </c>
    </row>
    <row r="61" spans="1:7" ht="15" thickBot="1" x14ac:dyDescent="0.4">
      <c r="A61" s="328">
        <v>88</v>
      </c>
      <c r="B61" s="331" t="s">
        <v>293</v>
      </c>
      <c r="C61" s="81" t="s">
        <v>849</v>
      </c>
      <c r="D61" s="107">
        <v>41.9</v>
      </c>
      <c r="E61" s="90">
        <v>0</v>
      </c>
      <c r="F61" s="90">
        <v>41.9</v>
      </c>
      <c r="G61" s="90">
        <v>41.9</v>
      </c>
    </row>
    <row r="62" spans="1:7" ht="15" thickBot="1" x14ac:dyDescent="0.4">
      <c r="A62" s="330"/>
      <c r="B62" s="333"/>
      <c r="C62" s="81" t="s">
        <v>850</v>
      </c>
      <c r="D62" s="107">
        <v>58.1</v>
      </c>
      <c r="E62" s="90">
        <v>0</v>
      </c>
      <c r="F62" s="90">
        <v>58.1</v>
      </c>
      <c r="G62" s="90">
        <v>58.1</v>
      </c>
    </row>
    <row r="63" spans="1:7" ht="15" thickBot="1" x14ac:dyDescent="0.4">
      <c r="A63" s="328">
        <v>89</v>
      </c>
      <c r="B63" s="331" t="s">
        <v>294</v>
      </c>
      <c r="C63" s="81" t="s">
        <v>821</v>
      </c>
      <c r="D63" s="107">
        <v>40.700000000000003</v>
      </c>
      <c r="E63" s="90">
        <v>0</v>
      </c>
      <c r="F63" s="90">
        <v>40.700000000000003</v>
      </c>
      <c r="G63" s="90">
        <v>40.700000000000003</v>
      </c>
    </row>
    <row r="64" spans="1:7" ht="15" thickBot="1" x14ac:dyDescent="0.4">
      <c r="A64" s="329"/>
      <c r="B64" s="332"/>
      <c r="C64" s="81" t="s">
        <v>847</v>
      </c>
      <c r="D64" s="107">
        <v>7.7</v>
      </c>
      <c r="E64" s="90">
        <v>0</v>
      </c>
      <c r="F64" s="90">
        <v>7.7</v>
      </c>
      <c r="G64" s="90">
        <v>7.7</v>
      </c>
    </row>
    <row r="65" spans="1:7" ht="15" thickBot="1" x14ac:dyDescent="0.4">
      <c r="A65" s="330"/>
      <c r="B65" s="333"/>
      <c r="C65" s="81" t="s">
        <v>840</v>
      </c>
      <c r="D65" s="107">
        <v>51.6</v>
      </c>
      <c r="E65" s="90">
        <v>0</v>
      </c>
      <c r="F65" s="90">
        <v>51.6</v>
      </c>
      <c r="G65" s="90">
        <v>51.6</v>
      </c>
    </row>
    <row r="66" spans="1:7" ht="15" thickBot="1" x14ac:dyDescent="0.4">
      <c r="A66" s="328">
        <v>91</v>
      </c>
      <c r="B66" s="331" t="s">
        <v>296</v>
      </c>
      <c r="C66" s="81" t="s">
        <v>851</v>
      </c>
      <c r="D66" s="107">
        <v>86.5</v>
      </c>
      <c r="E66" s="90">
        <v>0</v>
      </c>
      <c r="F66" s="90">
        <v>86.5</v>
      </c>
      <c r="G66" s="90">
        <v>86.5</v>
      </c>
    </row>
    <row r="67" spans="1:7" ht="15" thickBot="1" x14ac:dyDescent="0.4">
      <c r="A67" s="329"/>
      <c r="B67" s="332"/>
      <c r="C67" s="81" t="s">
        <v>834</v>
      </c>
      <c r="D67" s="107">
        <v>3.4</v>
      </c>
      <c r="E67" s="90">
        <v>0</v>
      </c>
      <c r="F67" s="90">
        <v>3.4</v>
      </c>
      <c r="G67" s="90">
        <v>3.4</v>
      </c>
    </row>
    <row r="68" spans="1:7" ht="15" thickBot="1" x14ac:dyDescent="0.4">
      <c r="A68" s="330"/>
      <c r="B68" s="333"/>
      <c r="C68" s="81" t="s">
        <v>806</v>
      </c>
      <c r="D68" s="107">
        <v>10.1</v>
      </c>
      <c r="E68" s="90">
        <v>0</v>
      </c>
      <c r="F68" s="90">
        <v>10.1</v>
      </c>
      <c r="G68" s="90">
        <v>10.1</v>
      </c>
    </row>
    <row r="69" spans="1:7" ht="15" thickBot="1" x14ac:dyDescent="0.4">
      <c r="A69" s="328">
        <v>92</v>
      </c>
      <c r="B69" s="331" t="s">
        <v>297</v>
      </c>
      <c r="C69" s="81" t="s">
        <v>852</v>
      </c>
      <c r="D69" s="107">
        <v>90.1</v>
      </c>
      <c r="E69" s="90">
        <v>0</v>
      </c>
      <c r="F69" s="90">
        <v>90.1</v>
      </c>
      <c r="G69" s="90">
        <v>90.1</v>
      </c>
    </row>
    <row r="70" spans="1:7" ht="15" thickBot="1" x14ac:dyDescent="0.4">
      <c r="A70" s="330"/>
      <c r="B70" s="333"/>
      <c r="C70" s="81" t="s">
        <v>853</v>
      </c>
      <c r="D70" s="107">
        <v>9.9</v>
      </c>
      <c r="E70" s="90">
        <v>0</v>
      </c>
      <c r="F70" s="90">
        <v>9.9</v>
      </c>
      <c r="G70" s="90">
        <v>9.9</v>
      </c>
    </row>
    <row r="71" spans="1:7" ht="15" thickBot="1" x14ac:dyDescent="0.4">
      <c r="A71" s="328">
        <v>99</v>
      </c>
      <c r="B71" s="331" t="s">
        <v>304</v>
      </c>
      <c r="C71" s="81" t="s">
        <v>854</v>
      </c>
      <c r="D71" s="107">
        <v>86.7</v>
      </c>
      <c r="E71" s="90">
        <v>0</v>
      </c>
      <c r="F71" s="90">
        <v>86.7</v>
      </c>
      <c r="G71" s="90">
        <v>86.7</v>
      </c>
    </row>
    <row r="72" spans="1:7" ht="15" thickBot="1" x14ac:dyDescent="0.4">
      <c r="A72" s="330"/>
      <c r="B72" s="333"/>
      <c r="C72" s="81" t="s">
        <v>855</v>
      </c>
      <c r="D72" s="107">
        <v>13.3</v>
      </c>
      <c r="E72" s="90">
        <v>0</v>
      </c>
      <c r="F72" s="90">
        <v>13.3</v>
      </c>
      <c r="G72" s="90">
        <v>13.3</v>
      </c>
    </row>
    <row r="73" spans="1:7" ht="15" thickBot="1" x14ac:dyDescent="0.4">
      <c r="A73" s="328">
        <v>103</v>
      </c>
      <c r="B73" s="331" t="s">
        <v>402</v>
      </c>
      <c r="C73" s="81" t="s">
        <v>856</v>
      </c>
      <c r="D73" s="107">
        <v>21.8</v>
      </c>
      <c r="E73" s="90">
        <v>0</v>
      </c>
      <c r="F73" s="90">
        <v>21.8</v>
      </c>
      <c r="G73" s="90">
        <v>21.8</v>
      </c>
    </row>
    <row r="74" spans="1:7" ht="15" thickBot="1" x14ac:dyDescent="0.4">
      <c r="A74" s="329"/>
      <c r="B74" s="332"/>
      <c r="C74" s="81" t="s">
        <v>847</v>
      </c>
      <c r="D74" s="107">
        <v>3</v>
      </c>
      <c r="E74" s="90">
        <v>0</v>
      </c>
      <c r="F74" s="90">
        <v>3</v>
      </c>
      <c r="G74" s="90">
        <v>3</v>
      </c>
    </row>
    <row r="75" spans="1:7" ht="15" thickBot="1" x14ac:dyDescent="0.4">
      <c r="A75" s="330"/>
      <c r="B75" s="333"/>
      <c r="C75" s="81" t="s">
        <v>857</v>
      </c>
      <c r="D75" s="107">
        <v>75.2</v>
      </c>
      <c r="E75" s="90">
        <v>0</v>
      </c>
      <c r="F75" s="90">
        <v>75.2</v>
      </c>
      <c r="G75" s="90">
        <v>75.2</v>
      </c>
    </row>
    <row r="76" spans="1:7" ht="15" thickBot="1" x14ac:dyDescent="0.4">
      <c r="A76" s="328">
        <v>120</v>
      </c>
      <c r="B76" s="331" t="s">
        <v>325</v>
      </c>
      <c r="C76" s="81" t="s">
        <v>858</v>
      </c>
      <c r="D76" s="107">
        <v>99.8</v>
      </c>
      <c r="E76" s="90">
        <v>0</v>
      </c>
      <c r="F76" s="90">
        <v>99.8</v>
      </c>
      <c r="G76" s="90">
        <v>99.8</v>
      </c>
    </row>
    <row r="77" spans="1:7" ht="15" thickBot="1" x14ac:dyDescent="0.4">
      <c r="A77" s="330"/>
      <c r="B77" s="333"/>
      <c r="C77" s="81" t="s">
        <v>832</v>
      </c>
      <c r="D77" s="107">
        <v>0.2</v>
      </c>
      <c r="E77" s="90">
        <v>0</v>
      </c>
      <c r="F77" s="90">
        <v>0.2</v>
      </c>
      <c r="G77" s="90">
        <v>0.2</v>
      </c>
    </row>
    <row r="78" spans="1:7" ht="15" thickBot="1" x14ac:dyDescent="0.4">
      <c r="A78" s="328">
        <v>127</v>
      </c>
      <c r="B78" s="331" t="s">
        <v>332</v>
      </c>
      <c r="C78" s="81" t="s">
        <v>859</v>
      </c>
      <c r="D78" s="107">
        <v>98</v>
      </c>
      <c r="E78" s="90">
        <v>0</v>
      </c>
      <c r="F78" s="90">
        <v>98</v>
      </c>
      <c r="G78" s="90">
        <v>98</v>
      </c>
    </row>
    <row r="79" spans="1:7" ht="15" thickBot="1" x14ac:dyDescent="0.4">
      <c r="A79" s="330"/>
      <c r="B79" s="333"/>
      <c r="C79" s="81" t="s">
        <v>853</v>
      </c>
      <c r="D79" s="107">
        <v>2</v>
      </c>
      <c r="E79" s="90">
        <v>0</v>
      </c>
      <c r="F79" s="90">
        <v>2</v>
      </c>
      <c r="G79" s="90">
        <v>2</v>
      </c>
    </row>
    <row r="80" spans="1:7" ht="23.5" thickBot="1" x14ac:dyDescent="0.4">
      <c r="A80" s="328">
        <v>137</v>
      </c>
      <c r="B80" s="331" t="s">
        <v>199</v>
      </c>
      <c r="C80" s="81" t="s">
        <v>860</v>
      </c>
      <c r="D80" s="107">
        <v>83.1</v>
      </c>
      <c r="E80" s="90">
        <v>0</v>
      </c>
      <c r="F80" s="90">
        <v>83.1</v>
      </c>
      <c r="G80" s="90">
        <v>83.1</v>
      </c>
    </row>
    <row r="81" spans="1:7" ht="15" thickBot="1" x14ac:dyDescent="0.4">
      <c r="A81" s="329"/>
      <c r="B81" s="332"/>
      <c r="C81" s="81" t="s">
        <v>842</v>
      </c>
      <c r="D81" s="107">
        <v>16</v>
      </c>
      <c r="E81" s="90">
        <v>0</v>
      </c>
      <c r="F81" s="90">
        <v>16</v>
      </c>
      <c r="G81" s="90">
        <v>16</v>
      </c>
    </row>
    <row r="82" spans="1:7" ht="15" thickBot="1" x14ac:dyDescent="0.4">
      <c r="A82" s="330"/>
      <c r="B82" s="333"/>
      <c r="C82" s="81" t="s">
        <v>832</v>
      </c>
      <c r="D82" s="107">
        <v>0.8</v>
      </c>
      <c r="E82" s="90">
        <v>0</v>
      </c>
      <c r="F82" s="90">
        <v>0.8</v>
      </c>
      <c r="G82" s="90">
        <v>0.8</v>
      </c>
    </row>
    <row r="83" spans="1:7" ht="23.5" thickBot="1" x14ac:dyDescent="0.4">
      <c r="A83" s="328">
        <v>154</v>
      </c>
      <c r="B83" s="331" t="s">
        <v>201</v>
      </c>
      <c r="C83" s="81" t="s">
        <v>861</v>
      </c>
      <c r="D83" s="107">
        <v>85.4</v>
      </c>
      <c r="E83" s="90" t="s">
        <v>526</v>
      </c>
      <c r="F83" s="90">
        <v>72.7</v>
      </c>
      <c r="G83" s="90">
        <v>92.8</v>
      </c>
    </row>
    <row r="84" spans="1:7" ht="15" thickBot="1" x14ac:dyDescent="0.4">
      <c r="A84" s="329"/>
      <c r="B84" s="332"/>
      <c r="C84" s="81" t="s">
        <v>862</v>
      </c>
      <c r="D84" s="107">
        <v>8.8000000000000007</v>
      </c>
      <c r="E84" s="90" t="s">
        <v>511</v>
      </c>
      <c r="F84" s="90">
        <v>4.2</v>
      </c>
      <c r="G84" s="90">
        <v>17.399999999999999</v>
      </c>
    </row>
    <row r="85" spans="1:7" ht="15" thickBot="1" x14ac:dyDescent="0.4">
      <c r="A85" s="330"/>
      <c r="B85" s="333"/>
      <c r="C85" s="81" t="s">
        <v>806</v>
      </c>
      <c r="D85" s="107">
        <v>5.9</v>
      </c>
      <c r="E85" s="90" t="s">
        <v>863</v>
      </c>
      <c r="F85" s="90">
        <v>1.5</v>
      </c>
      <c r="G85" s="90">
        <v>20.399999999999999</v>
      </c>
    </row>
    <row r="86" spans="1:7" ht="15" thickBot="1" x14ac:dyDescent="0.4">
      <c r="A86" s="328">
        <v>155</v>
      </c>
      <c r="B86" s="331" t="s">
        <v>358</v>
      </c>
      <c r="C86" s="81" t="s">
        <v>864</v>
      </c>
      <c r="D86" s="107">
        <v>70.400000000000006</v>
      </c>
      <c r="E86" s="90">
        <v>0</v>
      </c>
      <c r="F86" s="90">
        <v>70.400000000000006</v>
      </c>
      <c r="G86" s="90">
        <v>70.400000000000006</v>
      </c>
    </row>
    <row r="87" spans="1:7" ht="15" thickBot="1" x14ac:dyDescent="0.4">
      <c r="A87" s="329"/>
      <c r="B87" s="332"/>
      <c r="C87" s="81" t="s">
        <v>865</v>
      </c>
      <c r="D87" s="107">
        <v>28.7</v>
      </c>
      <c r="E87" s="90">
        <v>0</v>
      </c>
      <c r="F87" s="90">
        <v>28.7</v>
      </c>
      <c r="G87" s="90">
        <v>28.7</v>
      </c>
    </row>
    <row r="88" spans="1:7" ht="15" thickBot="1" x14ac:dyDescent="0.4">
      <c r="A88" s="330"/>
      <c r="B88" s="333"/>
      <c r="C88" s="81" t="s">
        <v>832</v>
      </c>
      <c r="D88" s="107">
        <v>0.9</v>
      </c>
      <c r="E88" s="90">
        <v>0</v>
      </c>
      <c r="F88" s="90">
        <v>0.9</v>
      </c>
      <c r="G88" s="90">
        <v>0.9</v>
      </c>
    </row>
    <row r="89" spans="1:7" ht="15" thickBot="1" x14ac:dyDescent="0.4">
      <c r="A89" s="328">
        <v>156</v>
      </c>
      <c r="B89" s="331" t="s">
        <v>359</v>
      </c>
      <c r="C89" s="81" t="s">
        <v>823</v>
      </c>
      <c r="D89" s="107">
        <v>7.3</v>
      </c>
      <c r="E89" s="90">
        <v>0</v>
      </c>
      <c r="F89" s="90">
        <v>7.3</v>
      </c>
      <c r="G89" s="90">
        <v>7.3</v>
      </c>
    </row>
    <row r="90" spans="1:7" ht="15" thickBot="1" x14ac:dyDescent="0.4">
      <c r="A90" s="329"/>
      <c r="B90" s="332"/>
      <c r="C90" s="81" t="s">
        <v>819</v>
      </c>
      <c r="D90" s="107">
        <v>60.1</v>
      </c>
      <c r="E90" s="90">
        <v>0</v>
      </c>
      <c r="F90" s="90">
        <v>60.1</v>
      </c>
      <c r="G90" s="90">
        <v>60.1</v>
      </c>
    </row>
    <row r="91" spans="1:7" ht="15" thickBot="1" x14ac:dyDescent="0.4">
      <c r="A91" s="330"/>
      <c r="B91" s="333"/>
      <c r="C91" s="81" t="s">
        <v>866</v>
      </c>
      <c r="D91" s="107">
        <v>32.6</v>
      </c>
      <c r="E91" s="90">
        <v>0</v>
      </c>
      <c r="F91" s="90">
        <v>32.6</v>
      </c>
      <c r="G91" s="90">
        <v>32.6</v>
      </c>
    </row>
    <row r="92" spans="1:7" ht="15" thickBot="1" x14ac:dyDescent="0.4">
      <c r="A92" s="328">
        <v>157</v>
      </c>
      <c r="B92" s="331" t="s">
        <v>197</v>
      </c>
      <c r="C92" s="81" t="s">
        <v>867</v>
      </c>
      <c r="D92" s="107">
        <v>9.1</v>
      </c>
      <c r="E92" s="90">
        <v>0</v>
      </c>
      <c r="F92" s="90">
        <v>9.1</v>
      </c>
      <c r="G92" s="90">
        <v>9.1</v>
      </c>
    </row>
    <row r="93" spans="1:7" ht="15" thickBot="1" x14ac:dyDescent="0.4">
      <c r="A93" s="329"/>
      <c r="B93" s="332"/>
      <c r="C93" s="81" t="s">
        <v>868</v>
      </c>
      <c r="D93" s="107">
        <v>5.0999999999999996</v>
      </c>
      <c r="E93" s="90">
        <v>0</v>
      </c>
      <c r="F93" s="90">
        <v>5.0999999999999996</v>
      </c>
      <c r="G93" s="90">
        <v>5.0999999999999996</v>
      </c>
    </row>
    <row r="94" spans="1:7" ht="15" thickBot="1" x14ac:dyDescent="0.4">
      <c r="A94" s="329"/>
      <c r="B94" s="332"/>
      <c r="C94" s="81" t="s">
        <v>869</v>
      </c>
      <c r="D94" s="107">
        <v>85</v>
      </c>
      <c r="E94" s="90">
        <v>0</v>
      </c>
      <c r="F94" s="90">
        <v>85</v>
      </c>
      <c r="G94" s="90">
        <v>85</v>
      </c>
    </row>
    <row r="95" spans="1:7" ht="15" thickBot="1" x14ac:dyDescent="0.4">
      <c r="A95" s="330"/>
      <c r="B95" s="333"/>
      <c r="C95" s="81" t="s">
        <v>816</v>
      </c>
      <c r="D95" s="107">
        <v>0.8</v>
      </c>
      <c r="E95" s="90">
        <v>0</v>
      </c>
      <c r="F95" s="90">
        <v>0.8</v>
      </c>
      <c r="G95" s="90">
        <v>0.8</v>
      </c>
    </row>
    <row r="96" spans="1:7" ht="15" thickBot="1" x14ac:dyDescent="0.4">
      <c r="A96" s="328">
        <v>166</v>
      </c>
      <c r="B96" s="331" t="s">
        <v>367</v>
      </c>
      <c r="C96" s="81" t="s">
        <v>823</v>
      </c>
      <c r="D96" s="107">
        <v>4</v>
      </c>
      <c r="E96" s="90">
        <v>0</v>
      </c>
      <c r="F96" s="90">
        <v>4</v>
      </c>
      <c r="G96" s="90">
        <v>4</v>
      </c>
    </row>
    <row r="97" spans="1:7" ht="15" thickBot="1" x14ac:dyDescent="0.4">
      <c r="A97" s="330"/>
      <c r="B97" s="333"/>
      <c r="C97" s="81" t="s">
        <v>870</v>
      </c>
      <c r="D97" s="107">
        <v>96</v>
      </c>
      <c r="E97" s="90">
        <v>0</v>
      </c>
      <c r="F97" s="90">
        <v>96</v>
      </c>
      <c r="G97" s="90">
        <v>96</v>
      </c>
    </row>
    <row r="98" spans="1:7" ht="23.5" thickBot="1" x14ac:dyDescent="0.4">
      <c r="A98" s="328">
        <v>176</v>
      </c>
      <c r="B98" s="331" t="s">
        <v>190</v>
      </c>
      <c r="C98" s="81" t="s">
        <v>871</v>
      </c>
      <c r="D98" s="107">
        <v>73.5</v>
      </c>
      <c r="E98" s="90" t="s">
        <v>503</v>
      </c>
      <c r="F98" s="90">
        <v>66.5</v>
      </c>
      <c r="G98" s="90">
        <v>79.599999999999994</v>
      </c>
    </row>
    <row r="99" spans="1:7" ht="15" thickBot="1" x14ac:dyDescent="0.4">
      <c r="A99" s="329"/>
      <c r="B99" s="332"/>
      <c r="C99" s="81" t="s">
        <v>872</v>
      </c>
      <c r="D99" s="107">
        <v>8.6</v>
      </c>
      <c r="E99" s="90" t="s">
        <v>587</v>
      </c>
      <c r="F99" s="90">
        <v>5.9</v>
      </c>
      <c r="G99" s="90">
        <v>12.4</v>
      </c>
    </row>
    <row r="100" spans="1:7" ht="15" thickBot="1" x14ac:dyDescent="0.4">
      <c r="A100" s="329"/>
      <c r="B100" s="332"/>
      <c r="C100" s="81" t="s">
        <v>873</v>
      </c>
      <c r="D100" s="107">
        <v>15.5</v>
      </c>
      <c r="E100" s="90" t="s">
        <v>606</v>
      </c>
      <c r="F100" s="90">
        <v>10.4</v>
      </c>
      <c r="G100" s="90">
        <v>22.6</v>
      </c>
    </row>
    <row r="101" spans="1:7" ht="15" thickBot="1" x14ac:dyDescent="0.4">
      <c r="A101" s="330"/>
      <c r="B101" s="333"/>
      <c r="C101" s="81" t="s">
        <v>874</v>
      </c>
      <c r="D101" s="107">
        <v>2.2999999999999998</v>
      </c>
      <c r="E101" s="90" t="s">
        <v>508</v>
      </c>
      <c r="F101" s="90">
        <v>0.7</v>
      </c>
      <c r="G101" s="90">
        <v>7.1</v>
      </c>
    </row>
    <row r="102" spans="1:7" ht="15" thickBot="1" x14ac:dyDescent="0.4">
      <c r="A102" s="328">
        <v>177</v>
      </c>
      <c r="B102" s="331" t="s">
        <v>186</v>
      </c>
      <c r="C102" s="81" t="s">
        <v>875</v>
      </c>
      <c r="D102" s="107">
        <v>5.8</v>
      </c>
      <c r="E102" s="90" t="s">
        <v>843</v>
      </c>
      <c r="F102" s="90">
        <v>4.3</v>
      </c>
      <c r="G102" s="90">
        <v>7.7</v>
      </c>
    </row>
    <row r="103" spans="1:7" ht="15" thickBot="1" x14ac:dyDescent="0.4">
      <c r="A103" s="329"/>
      <c r="B103" s="332"/>
      <c r="C103" s="81" t="s">
        <v>876</v>
      </c>
      <c r="D103" s="107">
        <v>1.3</v>
      </c>
      <c r="E103" s="90" t="s">
        <v>513</v>
      </c>
      <c r="F103" s="90">
        <v>0.8</v>
      </c>
      <c r="G103" s="90">
        <v>2.2000000000000002</v>
      </c>
    </row>
    <row r="104" spans="1:7" ht="15" thickBot="1" x14ac:dyDescent="0.4">
      <c r="A104" s="329"/>
      <c r="B104" s="332"/>
      <c r="C104" s="81" t="s">
        <v>877</v>
      </c>
      <c r="D104" s="107">
        <v>92.8</v>
      </c>
      <c r="E104" s="90" t="s">
        <v>843</v>
      </c>
      <c r="F104" s="90">
        <v>90.8</v>
      </c>
      <c r="G104" s="90">
        <v>94.5</v>
      </c>
    </row>
    <row r="105" spans="1:7" ht="15" thickBot="1" x14ac:dyDescent="0.4">
      <c r="A105" s="330"/>
      <c r="B105" s="333"/>
      <c r="C105" s="81" t="s">
        <v>803</v>
      </c>
      <c r="D105" s="107">
        <v>0</v>
      </c>
      <c r="E105" s="90">
        <v>0</v>
      </c>
      <c r="F105" s="90">
        <v>0</v>
      </c>
      <c r="G105" s="90">
        <v>0.2</v>
      </c>
    </row>
    <row r="106" spans="1:7" ht="15" thickBot="1" x14ac:dyDescent="0.4">
      <c r="A106" s="328">
        <v>181</v>
      </c>
      <c r="B106" s="331" t="s">
        <v>203</v>
      </c>
      <c r="C106" s="81" t="s">
        <v>878</v>
      </c>
      <c r="D106" s="107">
        <v>56.7</v>
      </c>
      <c r="E106" s="90" t="s">
        <v>637</v>
      </c>
      <c r="F106" s="90">
        <v>41.4</v>
      </c>
      <c r="G106" s="90">
        <v>70.8</v>
      </c>
    </row>
    <row r="107" spans="1:7" ht="15" thickBot="1" x14ac:dyDescent="0.4">
      <c r="A107" s="329"/>
      <c r="B107" s="332"/>
      <c r="C107" s="81" t="s">
        <v>819</v>
      </c>
      <c r="D107" s="107">
        <v>26.6</v>
      </c>
      <c r="E107" s="90" t="s">
        <v>879</v>
      </c>
      <c r="F107" s="90">
        <v>16.3</v>
      </c>
      <c r="G107" s="90">
        <v>40.4</v>
      </c>
    </row>
    <row r="108" spans="1:7" ht="15" thickBot="1" x14ac:dyDescent="0.4">
      <c r="A108" s="329"/>
      <c r="B108" s="332"/>
      <c r="C108" s="81" t="s">
        <v>880</v>
      </c>
      <c r="D108" s="107">
        <v>14.8</v>
      </c>
      <c r="E108" s="90" t="s">
        <v>461</v>
      </c>
      <c r="F108" s="90">
        <v>6.4</v>
      </c>
      <c r="G108" s="90">
        <v>30.4</v>
      </c>
    </row>
    <row r="109" spans="1:7" ht="15" thickBot="1" x14ac:dyDescent="0.4">
      <c r="A109" s="330"/>
      <c r="B109" s="333"/>
      <c r="C109" s="81" t="s">
        <v>803</v>
      </c>
      <c r="D109" s="107">
        <v>1.9</v>
      </c>
      <c r="E109" s="90" t="s">
        <v>599</v>
      </c>
      <c r="F109" s="90">
        <v>0.3</v>
      </c>
      <c r="G109" s="90">
        <v>12.8</v>
      </c>
    </row>
    <row r="110" spans="1:7" ht="15" thickBot="1" x14ac:dyDescent="0.4">
      <c r="A110" s="328">
        <v>186</v>
      </c>
      <c r="B110" s="331" t="s">
        <v>384</v>
      </c>
      <c r="C110" s="81" t="s">
        <v>823</v>
      </c>
      <c r="D110" s="107">
        <v>0.4</v>
      </c>
      <c r="E110" s="90">
        <v>0</v>
      </c>
      <c r="F110" s="90">
        <v>0.4</v>
      </c>
      <c r="G110" s="90">
        <v>0.4</v>
      </c>
    </row>
    <row r="111" spans="1:7" ht="15" thickBot="1" x14ac:dyDescent="0.4">
      <c r="A111" s="329"/>
      <c r="B111" s="332"/>
      <c r="C111" s="81" t="s">
        <v>808</v>
      </c>
      <c r="D111" s="107">
        <v>0.2</v>
      </c>
      <c r="E111" s="90">
        <v>0</v>
      </c>
      <c r="F111" s="90">
        <v>0.2</v>
      </c>
      <c r="G111" s="90">
        <v>0.2</v>
      </c>
    </row>
    <row r="112" spans="1:7" ht="15" thickBot="1" x14ac:dyDescent="0.4">
      <c r="A112" s="330"/>
      <c r="B112" s="333"/>
      <c r="C112" s="81" t="s">
        <v>881</v>
      </c>
      <c r="D112" s="107">
        <v>99.4</v>
      </c>
      <c r="E112" s="90">
        <v>0</v>
      </c>
      <c r="F112" s="90">
        <v>99.4</v>
      </c>
      <c r="G112" s="90">
        <v>99.4</v>
      </c>
    </row>
    <row r="113" spans="1:7" ht="15" thickBot="1" x14ac:dyDescent="0.4">
      <c r="A113" s="328">
        <v>190</v>
      </c>
      <c r="B113" s="331" t="s">
        <v>188</v>
      </c>
      <c r="C113" s="81" t="s">
        <v>882</v>
      </c>
      <c r="D113" s="107">
        <v>0.1</v>
      </c>
      <c r="E113" s="90" t="s">
        <v>507</v>
      </c>
      <c r="F113" s="90">
        <v>0</v>
      </c>
      <c r="G113" s="90">
        <v>0.4</v>
      </c>
    </row>
    <row r="114" spans="1:7" ht="15" thickBot="1" x14ac:dyDescent="0.4">
      <c r="A114" s="329"/>
      <c r="B114" s="332"/>
      <c r="C114" s="81" t="s">
        <v>883</v>
      </c>
      <c r="D114" s="107">
        <v>6.6</v>
      </c>
      <c r="E114" s="90" t="s">
        <v>428</v>
      </c>
      <c r="F114" s="90">
        <v>4.9000000000000004</v>
      </c>
      <c r="G114" s="90">
        <v>8.8000000000000007</v>
      </c>
    </row>
    <row r="115" spans="1:7" ht="15" thickBot="1" x14ac:dyDescent="0.4">
      <c r="A115" s="329"/>
      <c r="B115" s="332"/>
      <c r="C115" s="81" t="s">
        <v>884</v>
      </c>
      <c r="D115" s="107">
        <v>93.1</v>
      </c>
      <c r="E115" s="90" t="s">
        <v>428</v>
      </c>
      <c r="F115" s="90">
        <v>90.9</v>
      </c>
      <c r="G115" s="90">
        <v>94.8</v>
      </c>
    </row>
    <row r="116" spans="1:7" ht="15" thickBot="1" x14ac:dyDescent="0.4">
      <c r="A116" s="330"/>
      <c r="B116" s="333"/>
      <c r="C116" s="81" t="s">
        <v>885</v>
      </c>
      <c r="D116" s="107">
        <v>0.1</v>
      </c>
      <c r="E116" s="90" t="s">
        <v>507</v>
      </c>
      <c r="F116" s="90">
        <v>0</v>
      </c>
      <c r="G116" s="90">
        <v>0.7</v>
      </c>
    </row>
    <row r="117" spans="1:7" ht="15" thickBot="1" x14ac:dyDescent="0.4">
      <c r="A117" s="328">
        <v>191</v>
      </c>
      <c r="B117" s="331" t="s">
        <v>198</v>
      </c>
      <c r="C117" s="81" t="s">
        <v>886</v>
      </c>
      <c r="D117" s="107">
        <v>1.7</v>
      </c>
      <c r="E117" s="90">
        <v>0</v>
      </c>
      <c r="F117" s="90">
        <v>1.7</v>
      </c>
      <c r="G117" s="90">
        <v>1.7</v>
      </c>
    </row>
    <row r="118" spans="1:7" ht="15" thickBot="1" x14ac:dyDescent="0.4">
      <c r="A118" s="330"/>
      <c r="B118" s="333"/>
      <c r="C118" s="81" t="s">
        <v>887</v>
      </c>
      <c r="D118" s="107">
        <v>98.3</v>
      </c>
      <c r="E118" s="90">
        <v>0</v>
      </c>
      <c r="F118" s="90">
        <v>98.3</v>
      </c>
      <c r="G118" s="90">
        <v>98.3</v>
      </c>
    </row>
    <row r="119" spans="1:7" ht="15" thickBot="1" x14ac:dyDescent="0.4">
      <c r="A119" s="328">
        <v>192</v>
      </c>
      <c r="B119" s="331" t="s">
        <v>191</v>
      </c>
      <c r="C119" s="81" t="s">
        <v>823</v>
      </c>
      <c r="D119" s="107">
        <v>0.1</v>
      </c>
      <c r="E119" s="90">
        <v>0</v>
      </c>
      <c r="F119" s="90">
        <v>0.1</v>
      </c>
      <c r="G119" s="90">
        <v>0.1</v>
      </c>
    </row>
    <row r="120" spans="1:7" ht="15" thickBot="1" x14ac:dyDescent="0.4">
      <c r="A120" s="330"/>
      <c r="B120" s="333"/>
      <c r="C120" s="81" t="s">
        <v>888</v>
      </c>
      <c r="D120" s="107">
        <v>99.9</v>
      </c>
      <c r="E120" s="90">
        <v>0</v>
      </c>
      <c r="F120" s="90">
        <v>99.9</v>
      </c>
      <c r="G120" s="90">
        <v>99.9</v>
      </c>
    </row>
    <row r="121" spans="1:7" ht="15" thickBot="1" x14ac:dyDescent="0.4">
      <c r="A121" s="328">
        <v>193</v>
      </c>
      <c r="B121" s="331" t="s">
        <v>192</v>
      </c>
      <c r="C121" s="81" t="s">
        <v>886</v>
      </c>
      <c r="D121" s="107">
        <v>1.7</v>
      </c>
      <c r="E121" s="90" t="s">
        <v>602</v>
      </c>
      <c r="F121" s="90">
        <v>0.3</v>
      </c>
      <c r="G121" s="90">
        <v>10.8</v>
      </c>
    </row>
    <row r="122" spans="1:7" ht="15" thickBot="1" x14ac:dyDescent="0.4">
      <c r="A122" s="329"/>
      <c r="B122" s="332"/>
      <c r="C122" s="81" t="s">
        <v>847</v>
      </c>
      <c r="D122" s="107">
        <v>0.3</v>
      </c>
      <c r="E122" s="90" t="s">
        <v>477</v>
      </c>
      <c r="F122" s="90">
        <v>0.1</v>
      </c>
      <c r="G122" s="90">
        <v>1.6</v>
      </c>
    </row>
    <row r="123" spans="1:7" ht="15" thickBot="1" x14ac:dyDescent="0.4">
      <c r="A123" s="329"/>
      <c r="B123" s="332"/>
      <c r="C123" s="81" t="s">
        <v>889</v>
      </c>
      <c r="D123" s="107">
        <v>97.9</v>
      </c>
      <c r="E123" s="90" t="s">
        <v>602</v>
      </c>
      <c r="F123" s="90">
        <v>90.2</v>
      </c>
      <c r="G123" s="90">
        <v>99.6</v>
      </c>
    </row>
    <row r="124" spans="1:7" ht="15" thickBot="1" x14ac:dyDescent="0.4">
      <c r="A124" s="330"/>
      <c r="B124" s="333"/>
      <c r="C124" s="81" t="s">
        <v>803</v>
      </c>
      <c r="D124" s="107">
        <v>0</v>
      </c>
      <c r="E124" s="90">
        <v>0</v>
      </c>
      <c r="F124" s="90">
        <v>0</v>
      </c>
      <c r="G124" s="90">
        <v>0.3</v>
      </c>
    </row>
    <row r="125" spans="1:7" x14ac:dyDescent="0.35">
      <c r="A125" s="174" t="s">
        <v>891</v>
      </c>
      <c r="B125" s="174"/>
      <c r="C125" s="174"/>
      <c r="D125" s="174"/>
      <c r="E125" s="174"/>
      <c r="F125" s="174"/>
      <c r="G125" s="174"/>
    </row>
    <row r="126" spans="1:7" x14ac:dyDescent="0.35">
      <c r="A126" s="175"/>
      <c r="B126" s="175"/>
      <c r="C126" s="175"/>
      <c r="D126" s="175"/>
      <c r="E126" s="175"/>
      <c r="F126" s="175"/>
      <c r="G126" s="175"/>
    </row>
    <row r="127" spans="1:7" x14ac:dyDescent="0.35">
      <c r="A127" s="181" t="s">
        <v>890</v>
      </c>
      <c r="B127" s="181"/>
      <c r="C127" s="181"/>
      <c r="D127" s="181"/>
      <c r="E127" s="181"/>
      <c r="F127" s="181"/>
      <c r="G127" s="181"/>
    </row>
  </sheetData>
  <mergeCells count="85">
    <mergeCell ref="A1:G2"/>
    <mergeCell ref="A119:A120"/>
    <mergeCell ref="B119:B120"/>
    <mergeCell ref="A121:A124"/>
    <mergeCell ref="B121:B124"/>
    <mergeCell ref="A98:A101"/>
    <mergeCell ref="B98:B101"/>
    <mergeCell ref="A102:A105"/>
    <mergeCell ref="B102:B105"/>
    <mergeCell ref="A106:A109"/>
    <mergeCell ref="B106:B109"/>
    <mergeCell ref="A89:A91"/>
    <mergeCell ref="B89:B91"/>
    <mergeCell ref="A92:A95"/>
    <mergeCell ref="B92:B95"/>
    <mergeCell ref="A96:A97"/>
    <mergeCell ref="A125:G126"/>
    <mergeCell ref="A127:G127"/>
    <mergeCell ref="A110:A112"/>
    <mergeCell ref="B110:B112"/>
    <mergeCell ref="A113:A116"/>
    <mergeCell ref="B113:B116"/>
    <mergeCell ref="A117:A118"/>
    <mergeCell ref="B117:B118"/>
    <mergeCell ref="B96:B97"/>
    <mergeCell ref="A80:A82"/>
    <mergeCell ref="B80:B82"/>
    <mergeCell ref="A83:A85"/>
    <mergeCell ref="B83:B85"/>
    <mergeCell ref="A86:A88"/>
    <mergeCell ref="B86:B88"/>
    <mergeCell ref="A73:A75"/>
    <mergeCell ref="B73:B75"/>
    <mergeCell ref="A76:A77"/>
    <mergeCell ref="B76:B77"/>
    <mergeCell ref="A78:A79"/>
    <mergeCell ref="B78:B79"/>
    <mergeCell ref="A66:A68"/>
    <mergeCell ref="B66:B68"/>
    <mergeCell ref="A69:A70"/>
    <mergeCell ref="B69:B70"/>
    <mergeCell ref="A71:A72"/>
    <mergeCell ref="B71:B72"/>
    <mergeCell ref="A58:A60"/>
    <mergeCell ref="B58:B60"/>
    <mergeCell ref="A61:A62"/>
    <mergeCell ref="B61:B62"/>
    <mergeCell ref="A63:A65"/>
    <mergeCell ref="B63:B65"/>
    <mergeCell ref="A49:A51"/>
    <mergeCell ref="B49:B51"/>
    <mergeCell ref="A52:A54"/>
    <mergeCell ref="B52:B54"/>
    <mergeCell ref="A55:A57"/>
    <mergeCell ref="B55:B57"/>
    <mergeCell ref="A39:A41"/>
    <mergeCell ref="B39:B41"/>
    <mergeCell ref="A42:A45"/>
    <mergeCell ref="B42:B45"/>
    <mergeCell ref="A46:A48"/>
    <mergeCell ref="B46:B48"/>
    <mergeCell ref="A32:A33"/>
    <mergeCell ref="B32:B33"/>
    <mergeCell ref="A34:A35"/>
    <mergeCell ref="B34:B35"/>
    <mergeCell ref="A36:A38"/>
    <mergeCell ref="B36:B38"/>
    <mergeCell ref="A24:A26"/>
    <mergeCell ref="B24:B26"/>
    <mergeCell ref="A27:A29"/>
    <mergeCell ref="B27:B29"/>
    <mergeCell ref="A30:A31"/>
    <mergeCell ref="B30:B31"/>
    <mergeCell ref="A13:A15"/>
    <mergeCell ref="B13:B15"/>
    <mergeCell ref="A16:A20"/>
    <mergeCell ref="B16:B20"/>
    <mergeCell ref="A21:A23"/>
    <mergeCell ref="B21:B23"/>
    <mergeCell ref="A4:A7"/>
    <mergeCell ref="B4:B7"/>
    <mergeCell ref="A8:A10"/>
    <mergeCell ref="B8:B10"/>
    <mergeCell ref="A11:A12"/>
    <mergeCell ref="B11:B12"/>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O28" sqref="O28"/>
    </sheetView>
  </sheetViews>
  <sheetFormatPr defaultColWidth="11.453125" defaultRowHeight="14.5" x14ac:dyDescent="0.35"/>
  <cols>
    <col min="1" max="1" width="19.453125" customWidth="1"/>
  </cols>
  <sheetData>
    <row r="1" spans="1:9" x14ac:dyDescent="0.35">
      <c r="A1" s="173" t="s">
        <v>892</v>
      </c>
      <c r="B1" s="173"/>
      <c r="C1" s="173"/>
      <c r="D1" s="173"/>
      <c r="E1" s="173"/>
      <c r="F1" s="173"/>
      <c r="G1" s="173"/>
      <c r="H1" s="173"/>
      <c r="I1" s="173"/>
    </row>
    <row r="2" spans="1:9" x14ac:dyDescent="0.35">
      <c r="A2" s="173"/>
      <c r="B2" s="173"/>
      <c r="C2" s="173"/>
      <c r="D2" s="173"/>
      <c r="E2" s="173"/>
      <c r="F2" s="173"/>
      <c r="G2" s="173"/>
      <c r="H2" s="173"/>
      <c r="I2" s="173"/>
    </row>
    <row r="3" spans="1:9" ht="15" thickBot="1" x14ac:dyDescent="0.4">
      <c r="A3" s="241"/>
      <c r="B3" s="241"/>
      <c r="C3" s="241"/>
      <c r="D3" s="241"/>
      <c r="E3" s="241"/>
      <c r="F3" s="241"/>
      <c r="G3" s="241"/>
      <c r="H3" s="241"/>
      <c r="I3" s="241"/>
    </row>
    <row r="4" spans="1:9" ht="48" customHeight="1" thickBot="1" x14ac:dyDescent="0.4">
      <c r="A4" s="242" t="s">
        <v>126</v>
      </c>
      <c r="B4" s="197" t="s">
        <v>893</v>
      </c>
      <c r="C4" s="198"/>
      <c r="D4" s="198"/>
      <c r="E4" s="199"/>
      <c r="F4" s="197" t="s">
        <v>894</v>
      </c>
      <c r="G4" s="198"/>
      <c r="H4" s="198"/>
      <c r="I4" s="199"/>
    </row>
    <row r="5" spans="1:9" ht="21" customHeight="1" thickBot="1" x14ac:dyDescent="0.4">
      <c r="A5" s="243"/>
      <c r="B5" s="48" t="s">
        <v>89</v>
      </c>
      <c r="C5" s="48" t="s">
        <v>90</v>
      </c>
      <c r="D5" s="48" t="s">
        <v>91</v>
      </c>
      <c r="E5" s="48" t="s">
        <v>92</v>
      </c>
      <c r="F5" s="48" t="s">
        <v>89</v>
      </c>
      <c r="G5" s="48" t="s">
        <v>90</v>
      </c>
      <c r="H5" s="48" t="s">
        <v>91</v>
      </c>
      <c r="I5" s="48" t="s">
        <v>92</v>
      </c>
    </row>
    <row r="6" spans="1:9" ht="15" thickBot="1" x14ac:dyDescent="0.4">
      <c r="A6" s="334" t="s">
        <v>93</v>
      </c>
      <c r="B6" s="335"/>
      <c r="C6" s="335"/>
      <c r="D6" s="335"/>
      <c r="E6" s="335"/>
      <c r="F6" s="335"/>
      <c r="G6" s="335"/>
      <c r="H6" s="335"/>
      <c r="I6" s="336"/>
    </row>
    <row r="7" spans="1:9" ht="15" thickBot="1" x14ac:dyDescent="0.4">
      <c r="A7" s="57" t="s">
        <v>94</v>
      </c>
      <c r="B7" s="50">
        <v>1</v>
      </c>
      <c r="C7" s="50">
        <v>0.6</v>
      </c>
      <c r="D7" s="50">
        <v>0.3</v>
      </c>
      <c r="E7" s="50">
        <v>3.3</v>
      </c>
      <c r="F7" s="50">
        <v>0.9</v>
      </c>
      <c r="G7" s="50">
        <v>0.2</v>
      </c>
      <c r="H7" s="50">
        <v>0.6</v>
      </c>
      <c r="I7" s="50">
        <v>1.3</v>
      </c>
    </row>
    <row r="8" spans="1:9" ht="15" thickBot="1" x14ac:dyDescent="0.4">
      <c r="A8" s="57" t="s">
        <v>95</v>
      </c>
      <c r="B8" s="50">
        <v>9.6</v>
      </c>
      <c r="C8" s="50">
        <v>2.6</v>
      </c>
      <c r="D8" s="50">
        <v>5.5</v>
      </c>
      <c r="E8" s="50">
        <v>16.100000000000001</v>
      </c>
      <c r="F8" s="50">
        <v>15.3</v>
      </c>
      <c r="G8" s="50">
        <v>0.8</v>
      </c>
      <c r="H8" s="50">
        <v>13.8</v>
      </c>
      <c r="I8" s="50">
        <v>16.899999999999999</v>
      </c>
    </row>
    <row r="9" spans="1:9" ht="15" thickBot="1" x14ac:dyDescent="0.4">
      <c r="A9" s="57" t="s">
        <v>96</v>
      </c>
      <c r="B9" s="50">
        <v>89.4</v>
      </c>
      <c r="C9" s="50">
        <v>2.7</v>
      </c>
      <c r="D9" s="50">
        <v>82.9</v>
      </c>
      <c r="E9" s="50">
        <v>93.6</v>
      </c>
      <c r="F9" s="50">
        <v>83.8</v>
      </c>
      <c r="G9" s="50">
        <v>0.8</v>
      </c>
      <c r="H9" s="50">
        <v>82.2</v>
      </c>
      <c r="I9" s="50">
        <v>85.3</v>
      </c>
    </row>
    <row r="10" spans="1:9" ht="15" thickBot="1" x14ac:dyDescent="0.4">
      <c r="A10" s="334" t="s">
        <v>97</v>
      </c>
      <c r="B10" s="335"/>
      <c r="C10" s="335"/>
      <c r="D10" s="335"/>
      <c r="E10" s="335"/>
      <c r="F10" s="335"/>
      <c r="G10" s="335"/>
      <c r="H10" s="335"/>
      <c r="I10" s="336"/>
    </row>
    <row r="11" spans="1:9" ht="15" thickBot="1" x14ac:dyDescent="0.4">
      <c r="A11" s="57" t="s">
        <v>94</v>
      </c>
      <c r="B11" s="50">
        <v>59.3</v>
      </c>
      <c r="C11" s="50">
        <v>4.5</v>
      </c>
      <c r="D11" s="50">
        <v>50.4</v>
      </c>
      <c r="E11" s="50">
        <v>67.7</v>
      </c>
      <c r="F11" s="50">
        <v>64</v>
      </c>
      <c r="G11" s="50">
        <v>1.1000000000000001</v>
      </c>
      <c r="H11" s="50">
        <v>61.9</v>
      </c>
      <c r="I11" s="50">
        <v>66.099999999999994</v>
      </c>
    </row>
    <row r="12" spans="1:9" ht="15" thickBot="1" x14ac:dyDescent="0.4">
      <c r="A12" s="57" t="s">
        <v>95</v>
      </c>
      <c r="B12" s="50">
        <v>30.7</v>
      </c>
      <c r="C12" s="50">
        <v>3.9</v>
      </c>
      <c r="D12" s="50">
        <v>23.6</v>
      </c>
      <c r="E12" s="50">
        <v>38.799999999999997</v>
      </c>
      <c r="F12" s="50">
        <v>32</v>
      </c>
      <c r="G12" s="50">
        <v>1.1000000000000001</v>
      </c>
      <c r="H12" s="50">
        <v>29.9</v>
      </c>
      <c r="I12" s="50">
        <v>34.1</v>
      </c>
    </row>
    <row r="13" spans="1:9" ht="15" thickBot="1" x14ac:dyDescent="0.4">
      <c r="A13" s="57" t="s">
        <v>96</v>
      </c>
      <c r="B13" s="50">
        <v>10</v>
      </c>
      <c r="C13" s="50">
        <v>3.2</v>
      </c>
      <c r="D13" s="50">
        <v>5.2</v>
      </c>
      <c r="E13" s="50">
        <v>18.2</v>
      </c>
      <c r="F13" s="50">
        <v>4</v>
      </c>
      <c r="G13" s="50">
        <v>0.4</v>
      </c>
      <c r="H13" s="50">
        <v>3.2</v>
      </c>
      <c r="I13" s="50">
        <v>4.9000000000000004</v>
      </c>
    </row>
    <row r="14" spans="1:9" ht="15" thickBot="1" x14ac:dyDescent="0.4">
      <c r="A14" s="334" t="s">
        <v>117</v>
      </c>
      <c r="B14" s="335"/>
      <c r="C14" s="335"/>
      <c r="D14" s="335"/>
      <c r="E14" s="335"/>
      <c r="F14" s="335"/>
      <c r="G14" s="335"/>
      <c r="H14" s="335"/>
      <c r="I14" s="336"/>
    </row>
    <row r="15" spans="1:9" ht="15" thickBot="1" x14ac:dyDescent="0.4">
      <c r="A15" s="57" t="s">
        <v>94</v>
      </c>
      <c r="B15" s="50">
        <v>44.9</v>
      </c>
      <c r="C15" s="50">
        <v>4.5999999999999996</v>
      </c>
      <c r="D15" s="50">
        <v>36.200000000000003</v>
      </c>
      <c r="E15" s="50">
        <v>53.9</v>
      </c>
      <c r="F15" s="50">
        <v>51.2</v>
      </c>
      <c r="G15" s="50">
        <v>1.1000000000000001</v>
      </c>
      <c r="H15" s="50">
        <v>49</v>
      </c>
      <c r="I15" s="50">
        <v>53.4</v>
      </c>
    </row>
    <row r="16" spans="1:9" ht="15" thickBot="1" x14ac:dyDescent="0.4">
      <c r="A16" s="57" t="s">
        <v>95</v>
      </c>
      <c r="B16" s="50">
        <v>41</v>
      </c>
      <c r="C16" s="50">
        <v>4.5999999999999996</v>
      </c>
      <c r="D16" s="50">
        <v>32.299999999999997</v>
      </c>
      <c r="E16" s="50">
        <v>50.3</v>
      </c>
      <c r="F16" s="50">
        <v>43</v>
      </c>
      <c r="G16" s="50">
        <v>1.1000000000000001</v>
      </c>
      <c r="H16" s="50">
        <v>40.799999999999997</v>
      </c>
      <c r="I16" s="50">
        <v>45.2</v>
      </c>
    </row>
    <row r="17" spans="1:9" ht="15" thickBot="1" x14ac:dyDescent="0.4">
      <c r="A17" s="57" t="s">
        <v>96</v>
      </c>
      <c r="B17" s="50">
        <v>14.1</v>
      </c>
      <c r="C17" s="50">
        <v>3.3</v>
      </c>
      <c r="D17" s="50">
        <v>8.8000000000000007</v>
      </c>
      <c r="E17" s="50">
        <v>21.8</v>
      </c>
      <c r="F17" s="50">
        <v>5.8</v>
      </c>
      <c r="G17" s="50">
        <v>0.5</v>
      </c>
      <c r="H17" s="50">
        <v>5</v>
      </c>
      <c r="I17" s="50">
        <v>6.8</v>
      </c>
    </row>
    <row r="18" spans="1:9" ht="15" thickBot="1" x14ac:dyDescent="0.4">
      <c r="A18" s="334" t="s">
        <v>99</v>
      </c>
      <c r="B18" s="335"/>
      <c r="C18" s="335"/>
      <c r="D18" s="335"/>
      <c r="E18" s="335"/>
      <c r="F18" s="335"/>
      <c r="G18" s="335"/>
      <c r="H18" s="335"/>
      <c r="I18" s="336"/>
    </row>
    <row r="19" spans="1:9" ht="15" thickBot="1" x14ac:dyDescent="0.4">
      <c r="A19" s="57" t="s">
        <v>94</v>
      </c>
      <c r="B19" s="50">
        <v>75.8</v>
      </c>
      <c r="C19" s="50">
        <v>3.8</v>
      </c>
      <c r="D19" s="50">
        <v>67.599999999999994</v>
      </c>
      <c r="E19" s="50">
        <v>82.4</v>
      </c>
      <c r="F19" s="50">
        <v>69.5</v>
      </c>
      <c r="G19" s="50">
        <v>1</v>
      </c>
      <c r="H19" s="50">
        <v>67.400000000000006</v>
      </c>
      <c r="I19" s="50">
        <v>71.5</v>
      </c>
    </row>
    <row r="20" spans="1:9" ht="15" thickBot="1" x14ac:dyDescent="0.4">
      <c r="A20" s="57" t="s">
        <v>95</v>
      </c>
      <c r="B20" s="50">
        <v>22.8</v>
      </c>
      <c r="C20" s="50">
        <v>3.8</v>
      </c>
      <c r="D20" s="50">
        <v>16.2</v>
      </c>
      <c r="E20" s="50">
        <v>30.9</v>
      </c>
      <c r="F20" s="50">
        <v>29.4</v>
      </c>
      <c r="G20" s="50">
        <v>1</v>
      </c>
      <c r="H20" s="50">
        <v>27.4</v>
      </c>
      <c r="I20" s="50">
        <v>31.5</v>
      </c>
    </row>
    <row r="21" spans="1:9" ht="15" thickBot="1" x14ac:dyDescent="0.4">
      <c r="A21" s="57" t="s">
        <v>96</v>
      </c>
      <c r="B21" s="50">
        <v>1.5</v>
      </c>
      <c r="C21" s="50">
        <v>0.6</v>
      </c>
      <c r="D21" s="50">
        <v>0.6</v>
      </c>
      <c r="E21" s="50">
        <v>3.4</v>
      </c>
      <c r="F21" s="50">
        <v>1.1000000000000001</v>
      </c>
      <c r="G21" s="50">
        <v>0.2</v>
      </c>
      <c r="H21" s="50">
        <v>0.8</v>
      </c>
      <c r="I21" s="50">
        <v>1.6</v>
      </c>
    </row>
    <row r="22" spans="1:9" ht="15" thickBot="1" x14ac:dyDescent="0.4">
      <c r="A22" s="337" t="s">
        <v>118</v>
      </c>
      <c r="B22" s="338"/>
      <c r="C22" s="338"/>
      <c r="D22" s="338"/>
      <c r="E22" s="338"/>
      <c r="F22" s="338"/>
      <c r="G22" s="338"/>
      <c r="H22" s="338"/>
      <c r="I22" s="339"/>
    </row>
    <row r="23" spans="1:9" ht="15" thickBot="1" x14ac:dyDescent="0.4">
      <c r="A23" s="57" t="s">
        <v>94</v>
      </c>
      <c r="B23" s="50">
        <v>46.1</v>
      </c>
      <c r="C23" s="50">
        <v>4.7</v>
      </c>
      <c r="D23" s="50">
        <v>37.200000000000003</v>
      </c>
      <c r="E23" s="50">
        <v>55.3</v>
      </c>
      <c r="F23" s="50">
        <v>41.4</v>
      </c>
      <c r="G23" s="50">
        <v>1.1000000000000001</v>
      </c>
      <c r="H23" s="50">
        <v>39.299999999999997</v>
      </c>
      <c r="I23" s="50">
        <v>43.6</v>
      </c>
    </row>
    <row r="24" spans="1:9" ht="15" thickBot="1" x14ac:dyDescent="0.4">
      <c r="A24" s="57" t="s">
        <v>95</v>
      </c>
      <c r="B24" s="50">
        <v>46.8</v>
      </c>
      <c r="C24" s="50">
        <v>4.5999999999999996</v>
      </c>
      <c r="D24" s="50">
        <v>38</v>
      </c>
      <c r="E24" s="50">
        <v>55.8</v>
      </c>
      <c r="F24" s="50">
        <v>54.1</v>
      </c>
      <c r="G24" s="50">
        <v>1.1000000000000001</v>
      </c>
      <c r="H24" s="50">
        <v>51.9</v>
      </c>
      <c r="I24" s="50">
        <v>56.3</v>
      </c>
    </row>
    <row r="25" spans="1:9" ht="15" thickBot="1" x14ac:dyDescent="0.4">
      <c r="A25" s="57" t="s">
        <v>96</v>
      </c>
      <c r="B25" s="50">
        <v>7.1</v>
      </c>
      <c r="C25" s="50">
        <v>2.6</v>
      </c>
      <c r="D25" s="50">
        <v>3.4</v>
      </c>
      <c r="E25" s="50">
        <v>14.1</v>
      </c>
      <c r="F25" s="50">
        <v>4.4000000000000004</v>
      </c>
      <c r="G25" s="50">
        <v>0.4</v>
      </c>
      <c r="H25" s="50">
        <v>3.6</v>
      </c>
      <c r="I25" s="50">
        <v>5.4</v>
      </c>
    </row>
    <row r="26" spans="1:9" ht="15" thickBot="1" x14ac:dyDescent="0.4">
      <c r="A26" s="334" t="s">
        <v>101</v>
      </c>
      <c r="B26" s="335"/>
      <c r="C26" s="335"/>
      <c r="D26" s="335"/>
      <c r="E26" s="335"/>
      <c r="F26" s="335"/>
      <c r="G26" s="335"/>
      <c r="H26" s="335"/>
      <c r="I26" s="336"/>
    </row>
    <row r="27" spans="1:9" ht="15" thickBot="1" x14ac:dyDescent="0.4">
      <c r="A27" s="57" t="s">
        <v>94</v>
      </c>
      <c r="B27" s="50">
        <v>43.2</v>
      </c>
      <c r="C27" s="50">
        <v>4.5999999999999996</v>
      </c>
      <c r="D27" s="50">
        <v>34.6</v>
      </c>
      <c r="E27" s="50">
        <v>52.3</v>
      </c>
      <c r="F27" s="50">
        <v>44.8</v>
      </c>
      <c r="G27" s="50">
        <v>1.1000000000000001</v>
      </c>
      <c r="H27" s="50">
        <v>42.6</v>
      </c>
      <c r="I27" s="50">
        <v>47</v>
      </c>
    </row>
    <row r="28" spans="1:9" ht="15" thickBot="1" x14ac:dyDescent="0.4">
      <c r="A28" s="57" t="s">
        <v>95</v>
      </c>
      <c r="B28" s="50">
        <v>52.3</v>
      </c>
      <c r="C28" s="50">
        <v>4.5999999999999996</v>
      </c>
      <c r="D28" s="50">
        <v>43.3</v>
      </c>
      <c r="E28" s="50">
        <v>61.2</v>
      </c>
      <c r="F28" s="50">
        <v>52.2</v>
      </c>
      <c r="G28" s="50">
        <v>1.1000000000000001</v>
      </c>
      <c r="H28" s="50">
        <v>49.9</v>
      </c>
      <c r="I28" s="50">
        <v>54.4</v>
      </c>
    </row>
    <row r="29" spans="1:9" ht="15" thickBot="1" x14ac:dyDescent="0.4">
      <c r="A29" s="57" t="s">
        <v>96</v>
      </c>
      <c r="B29" s="50">
        <v>4.5</v>
      </c>
      <c r="C29" s="50">
        <v>1.3</v>
      </c>
      <c r="D29" s="50">
        <v>2.5</v>
      </c>
      <c r="E29" s="50">
        <v>7.9</v>
      </c>
      <c r="F29" s="50">
        <v>3</v>
      </c>
      <c r="G29" s="50">
        <v>0.4</v>
      </c>
      <c r="H29" s="50">
        <v>2.2999999999999998</v>
      </c>
      <c r="I29" s="50">
        <v>4</v>
      </c>
    </row>
    <row r="30" spans="1:9" ht="15" thickBot="1" x14ac:dyDescent="0.4">
      <c r="A30" s="334" t="s">
        <v>102</v>
      </c>
      <c r="B30" s="335"/>
      <c r="C30" s="335"/>
      <c r="D30" s="335"/>
      <c r="E30" s="335"/>
      <c r="F30" s="335"/>
      <c r="G30" s="335"/>
      <c r="H30" s="335"/>
      <c r="I30" s="336"/>
    </row>
    <row r="31" spans="1:9" ht="15" thickBot="1" x14ac:dyDescent="0.4">
      <c r="A31" s="57" t="s">
        <v>94</v>
      </c>
      <c r="B31" s="50">
        <v>75</v>
      </c>
      <c r="C31" s="50">
        <v>3.8</v>
      </c>
      <c r="D31" s="50">
        <v>66.8</v>
      </c>
      <c r="E31" s="50">
        <v>81.7</v>
      </c>
      <c r="F31" s="50">
        <v>69.599999999999994</v>
      </c>
      <c r="G31" s="50">
        <v>1</v>
      </c>
      <c r="H31" s="50">
        <v>67.5</v>
      </c>
      <c r="I31" s="50">
        <v>71.5</v>
      </c>
    </row>
    <row r="32" spans="1:9" ht="15" thickBot="1" x14ac:dyDescent="0.4">
      <c r="A32" s="57" t="s">
        <v>95</v>
      </c>
      <c r="B32" s="50">
        <v>23.8</v>
      </c>
      <c r="C32" s="50">
        <v>3.8</v>
      </c>
      <c r="D32" s="50">
        <v>17.2</v>
      </c>
      <c r="E32" s="50">
        <v>32</v>
      </c>
      <c r="F32" s="50">
        <v>27.7</v>
      </c>
      <c r="G32" s="50">
        <v>1</v>
      </c>
      <c r="H32" s="50">
        <v>25.8</v>
      </c>
      <c r="I32" s="50">
        <v>29.7</v>
      </c>
    </row>
    <row r="33" spans="1:9" ht="15" thickBot="1" x14ac:dyDescent="0.4">
      <c r="A33" s="57" t="s">
        <v>96</v>
      </c>
      <c r="B33" s="50">
        <v>1.2</v>
      </c>
      <c r="C33" s="50">
        <v>0.6</v>
      </c>
      <c r="D33" s="50">
        <v>0.4</v>
      </c>
      <c r="E33" s="50">
        <v>3.4</v>
      </c>
      <c r="F33" s="50">
        <v>2.7</v>
      </c>
      <c r="G33" s="50">
        <v>0.4</v>
      </c>
      <c r="H33" s="50">
        <v>2</v>
      </c>
      <c r="I33" s="50">
        <v>3.5</v>
      </c>
    </row>
    <row r="34" spans="1:9" ht="15" thickBot="1" x14ac:dyDescent="0.4">
      <c r="A34" s="334" t="s">
        <v>103</v>
      </c>
      <c r="B34" s="335"/>
      <c r="C34" s="335"/>
      <c r="D34" s="335"/>
      <c r="E34" s="335"/>
      <c r="F34" s="335"/>
      <c r="G34" s="335"/>
      <c r="H34" s="335"/>
      <c r="I34" s="336"/>
    </row>
    <row r="35" spans="1:9" ht="15" thickBot="1" x14ac:dyDescent="0.4">
      <c r="A35" s="57" t="s">
        <v>94</v>
      </c>
      <c r="B35" s="50">
        <v>17.3</v>
      </c>
      <c r="C35" s="50">
        <v>3.3</v>
      </c>
      <c r="D35" s="50">
        <v>11.8</v>
      </c>
      <c r="E35" s="50">
        <v>24.8</v>
      </c>
      <c r="F35" s="50">
        <v>27.7</v>
      </c>
      <c r="G35" s="50">
        <v>1</v>
      </c>
      <c r="H35" s="50">
        <v>25.7</v>
      </c>
      <c r="I35" s="50">
        <v>29.8</v>
      </c>
    </row>
    <row r="36" spans="1:9" ht="15" thickBot="1" x14ac:dyDescent="0.4">
      <c r="A36" s="57" t="s">
        <v>95</v>
      </c>
      <c r="B36" s="50">
        <v>82.5</v>
      </c>
      <c r="C36" s="50">
        <v>3.3</v>
      </c>
      <c r="D36" s="50">
        <v>75.099999999999994</v>
      </c>
      <c r="E36" s="50">
        <v>88.1</v>
      </c>
      <c r="F36" s="50">
        <v>72.2</v>
      </c>
      <c r="G36" s="50">
        <v>1</v>
      </c>
      <c r="H36" s="50">
        <v>70.099999999999994</v>
      </c>
      <c r="I36" s="50">
        <v>74.099999999999994</v>
      </c>
    </row>
    <row r="37" spans="1:9" ht="15" thickBot="1" x14ac:dyDescent="0.4">
      <c r="A37" s="57" t="s">
        <v>96</v>
      </c>
      <c r="B37" s="50">
        <v>0.2</v>
      </c>
      <c r="C37" s="50">
        <v>0.2</v>
      </c>
      <c r="D37" s="50">
        <v>0</v>
      </c>
      <c r="E37" s="50">
        <v>1.1000000000000001</v>
      </c>
      <c r="F37" s="50">
        <v>0.1</v>
      </c>
      <c r="G37" s="50">
        <v>0.1</v>
      </c>
      <c r="H37" s="50">
        <v>0.1</v>
      </c>
      <c r="I37" s="50">
        <v>0.3</v>
      </c>
    </row>
    <row r="38" spans="1:9" ht="15" thickBot="1" x14ac:dyDescent="0.4">
      <c r="A38" s="340" t="s">
        <v>104</v>
      </c>
      <c r="B38" s="341"/>
      <c r="C38" s="341"/>
      <c r="D38" s="341"/>
      <c r="E38" s="341"/>
      <c r="F38" s="341"/>
      <c r="G38" s="341"/>
      <c r="H38" s="341"/>
      <c r="I38" s="342"/>
    </row>
    <row r="39" spans="1:9" ht="15" thickBot="1" x14ac:dyDescent="0.4">
      <c r="A39" s="57" t="s">
        <v>94</v>
      </c>
      <c r="B39" s="50">
        <v>28.6</v>
      </c>
      <c r="C39" s="50">
        <v>4</v>
      </c>
      <c r="D39" s="50">
        <v>21.4</v>
      </c>
      <c r="E39" s="50">
        <v>37</v>
      </c>
      <c r="F39" s="50">
        <v>33.799999999999997</v>
      </c>
      <c r="G39" s="50">
        <v>1.1000000000000001</v>
      </c>
      <c r="H39" s="50">
        <v>31.8</v>
      </c>
      <c r="I39" s="50">
        <v>35.9</v>
      </c>
    </row>
    <row r="40" spans="1:9" ht="15" thickBot="1" x14ac:dyDescent="0.4">
      <c r="A40" s="57" t="s">
        <v>95</v>
      </c>
      <c r="B40" s="50">
        <v>71</v>
      </c>
      <c r="C40" s="50">
        <v>4</v>
      </c>
      <c r="D40" s="50">
        <v>62.5</v>
      </c>
      <c r="E40" s="50">
        <v>78.2</v>
      </c>
      <c r="F40" s="50">
        <v>66</v>
      </c>
      <c r="G40" s="50">
        <v>1.1000000000000001</v>
      </c>
      <c r="H40" s="50">
        <v>63.8</v>
      </c>
      <c r="I40" s="50">
        <v>68</v>
      </c>
    </row>
    <row r="41" spans="1:9" ht="15" thickBot="1" x14ac:dyDescent="0.4">
      <c r="A41" s="57" t="s">
        <v>96</v>
      </c>
      <c r="B41" s="50">
        <v>0.4</v>
      </c>
      <c r="C41" s="50">
        <v>0.4</v>
      </c>
      <c r="D41" s="50">
        <v>0.1</v>
      </c>
      <c r="E41" s="50">
        <v>2.9</v>
      </c>
      <c r="F41" s="50">
        <v>0.2</v>
      </c>
      <c r="G41" s="50">
        <v>0.1</v>
      </c>
      <c r="H41" s="50">
        <v>0.1</v>
      </c>
      <c r="I41" s="50">
        <v>0.6</v>
      </c>
    </row>
    <row r="42" spans="1:9" x14ac:dyDescent="0.35">
      <c r="A42" s="174" t="s">
        <v>119</v>
      </c>
      <c r="B42" s="174"/>
      <c r="C42" s="174"/>
      <c r="D42" s="174"/>
      <c r="E42" s="174"/>
      <c r="F42" s="174"/>
      <c r="G42" s="174"/>
      <c r="H42" s="174"/>
      <c r="I42" s="174"/>
    </row>
    <row r="43" spans="1:9" x14ac:dyDescent="0.35">
      <c r="A43" s="191"/>
      <c r="B43" s="191"/>
      <c r="C43" s="191"/>
      <c r="D43" s="191"/>
      <c r="E43" s="191"/>
      <c r="F43" s="191"/>
      <c r="G43" s="191"/>
      <c r="H43" s="191"/>
      <c r="I43" s="191"/>
    </row>
    <row r="44" spans="1:9" x14ac:dyDescent="0.35">
      <c r="A44" s="191"/>
      <c r="B44" s="191"/>
      <c r="C44" s="191"/>
      <c r="D44" s="191"/>
      <c r="E44" s="191"/>
      <c r="F44" s="191"/>
      <c r="G44" s="191"/>
      <c r="H44" s="191"/>
      <c r="I44" s="191"/>
    </row>
    <row r="45" spans="1:9" x14ac:dyDescent="0.35">
      <c r="A45" s="191"/>
      <c r="B45" s="191"/>
      <c r="C45" s="191"/>
      <c r="D45" s="191"/>
      <c r="E45" s="191"/>
      <c r="F45" s="191"/>
      <c r="G45" s="191"/>
      <c r="H45" s="191"/>
      <c r="I45" s="191"/>
    </row>
  </sheetData>
  <mergeCells count="14">
    <mergeCell ref="A1:I3"/>
    <mergeCell ref="A42:I45"/>
    <mergeCell ref="A18:I18"/>
    <mergeCell ref="A22:I22"/>
    <mergeCell ref="A26:I26"/>
    <mergeCell ref="A30:I30"/>
    <mergeCell ref="A34:I34"/>
    <mergeCell ref="A38:I38"/>
    <mergeCell ref="A4:A5"/>
    <mergeCell ref="B4:E4"/>
    <mergeCell ref="F4:I4"/>
    <mergeCell ref="A6:I6"/>
    <mergeCell ref="A10:I10"/>
    <mergeCell ref="A14:I14"/>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K13" sqref="K13"/>
    </sheetView>
  </sheetViews>
  <sheetFormatPr defaultColWidth="11.453125" defaultRowHeight="14.5" x14ac:dyDescent="0.35"/>
  <cols>
    <col min="1" max="1" width="19.453125" customWidth="1"/>
  </cols>
  <sheetData>
    <row r="1" spans="1:9" x14ac:dyDescent="0.35">
      <c r="A1" s="173" t="s">
        <v>895</v>
      </c>
      <c r="B1" s="173"/>
      <c r="C1" s="173"/>
      <c r="D1" s="173"/>
      <c r="E1" s="173"/>
      <c r="F1" s="173"/>
      <c r="G1" s="173"/>
      <c r="H1" s="173"/>
      <c r="I1" s="173"/>
    </row>
    <row r="2" spans="1:9" x14ac:dyDescent="0.35">
      <c r="A2" s="173"/>
      <c r="B2" s="173"/>
      <c r="C2" s="173"/>
      <c r="D2" s="173"/>
      <c r="E2" s="173"/>
      <c r="F2" s="173"/>
      <c r="G2" s="173"/>
      <c r="H2" s="173"/>
      <c r="I2" s="173"/>
    </row>
    <row r="3" spans="1:9" ht="15" thickBot="1" x14ac:dyDescent="0.4">
      <c r="A3" s="241"/>
      <c r="B3" s="241"/>
      <c r="C3" s="241"/>
      <c r="D3" s="241"/>
      <c r="E3" s="241"/>
      <c r="F3" s="241"/>
      <c r="G3" s="241"/>
      <c r="H3" s="241"/>
      <c r="I3" s="241"/>
    </row>
    <row r="4" spans="1:9" ht="50.15" customHeight="1" thickBot="1" x14ac:dyDescent="0.4">
      <c r="A4" s="242" t="s">
        <v>126</v>
      </c>
      <c r="B4" s="197" t="s">
        <v>896</v>
      </c>
      <c r="C4" s="198"/>
      <c r="D4" s="198"/>
      <c r="E4" s="199"/>
      <c r="F4" s="248" t="s">
        <v>897</v>
      </c>
      <c r="G4" s="249"/>
      <c r="H4" s="249"/>
      <c r="I4" s="250"/>
    </row>
    <row r="5" spans="1:9" ht="15" thickBot="1" x14ac:dyDescent="0.4">
      <c r="A5" s="243"/>
      <c r="B5" s="48" t="s">
        <v>89</v>
      </c>
      <c r="C5" s="48" t="s">
        <v>90</v>
      </c>
      <c r="D5" s="48" t="s">
        <v>91</v>
      </c>
      <c r="E5" s="48" t="s">
        <v>92</v>
      </c>
      <c r="F5" s="48" t="s">
        <v>89</v>
      </c>
      <c r="G5" s="48" t="s">
        <v>90</v>
      </c>
      <c r="H5" s="48" t="s">
        <v>91</v>
      </c>
      <c r="I5" s="48" t="s">
        <v>92</v>
      </c>
    </row>
    <row r="6" spans="1:9" ht="15" thickBot="1" x14ac:dyDescent="0.4">
      <c r="A6" s="334" t="s">
        <v>93</v>
      </c>
      <c r="B6" s="335"/>
      <c r="C6" s="335"/>
      <c r="D6" s="335"/>
      <c r="E6" s="335"/>
      <c r="F6" s="335"/>
      <c r="G6" s="335"/>
      <c r="H6" s="335"/>
      <c r="I6" s="336"/>
    </row>
    <row r="7" spans="1:9" ht="15" thickBot="1" x14ac:dyDescent="0.4">
      <c r="A7" s="57" t="s">
        <v>94</v>
      </c>
      <c r="B7" s="50">
        <v>0.4</v>
      </c>
      <c r="C7" s="50">
        <v>0.2</v>
      </c>
      <c r="D7" s="50">
        <v>0.1</v>
      </c>
      <c r="E7" s="50">
        <v>1.1000000000000001</v>
      </c>
      <c r="F7" s="50">
        <v>0.9</v>
      </c>
      <c r="G7" s="50">
        <v>0.2</v>
      </c>
      <c r="H7" s="50">
        <v>0.6</v>
      </c>
      <c r="I7" s="50">
        <v>1.4</v>
      </c>
    </row>
    <row r="8" spans="1:9" ht="15" thickBot="1" x14ac:dyDescent="0.4">
      <c r="A8" s="57" t="s">
        <v>95</v>
      </c>
      <c r="B8" s="50">
        <v>16.8</v>
      </c>
      <c r="C8" s="50">
        <v>1.8</v>
      </c>
      <c r="D8" s="50">
        <v>13.6</v>
      </c>
      <c r="E8" s="50">
        <v>20.6</v>
      </c>
      <c r="F8" s="50">
        <v>14.7</v>
      </c>
      <c r="G8" s="50">
        <v>0.8</v>
      </c>
      <c r="H8" s="50">
        <v>13.1</v>
      </c>
      <c r="I8" s="50">
        <v>16.399999999999999</v>
      </c>
    </row>
    <row r="9" spans="1:9" ht="15" thickBot="1" x14ac:dyDescent="0.4">
      <c r="A9" s="57" t="s">
        <v>96</v>
      </c>
      <c r="B9" s="50">
        <v>82.8</v>
      </c>
      <c r="C9" s="50">
        <v>1.8</v>
      </c>
      <c r="D9" s="50">
        <v>79</v>
      </c>
      <c r="E9" s="50">
        <v>86.1</v>
      </c>
      <c r="F9" s="50">
        <v>84.4</v>
      </c>
      <c r="G9" s="50">
        <v>0.8</v>
      </c>
      <c r="H9" s="50">
        <v>82.7</v>
      </c>
      <c r="I9" s="50">
        <v>86</v>
      </c>
    </row>
    <row r="10" spans="1:9" ht="15" thickBot="1" x14ac:dyDescent="0.4">
      <c r="A10" s="334" t="s">
        <v>97</v>
      </c>
      <c r="B10" s="335"/>
      <c r="C10" s="335"/>
      <c r="D10" s="335"/>
      <c r="E10" s="335"/>
      <c r="F10" s="335"/>
      <c r="G10" s="335"/>
      <c r="H10" s="335"/>
      <c r="I10" s="336"/>
    </row>
    <row r="11" spans="1:9" ht="15" thickBot="1" x14ac:dyDescent="0.4">
      <c r="A11" s="57" t="s">
        <v>94</v>
      </c>
      <c r="B11" s="50">
        <v>59.3</v>
      </c>
      <c r="C11" s="50">
        <v>2.8</v>
      </c>
      <c r="D11" s="50">
        <v>53.7</v>
      </c>
      <c r="E11" s="50">
        <v>64.599999999999994</v>
      </c>
      <c r="F11" s="50">
        <v>64.400000000000006</v>
      </c>
      <c r="G11" s="50">
        <v>1.1000000000000001</v>
      </c>
      <c r="H11" s="50">
        <v>62.1</v>
      </c>
      <c r="I11" s="50">
        <v>66.5</v>
      </c>
    </row>
    <row r="12" spans="1:9" ht="15" thickBot="1" x14ac:dyDescent="0.4">
      <c r="A12" s="57" t="s">
        <v>95</v>
      </c>
      <c r="B12" s="50">
        <v>34.299999999999997</v>
      </c>
      <c r="C12" s="50">
        <v>2.7</v>
      </c>
      <c r="D12" s="50">
        <v>29.2</v>
      </c>
      <c r="E12" s="50">
        <v>39.700000000000003</v>
      </c>
      <c r="F12" s="50">
        <v>31.6</v>
      </c>
      <c r="G12" s="50">
        <v>1.1000000000000001</v>
      </c>
      <c r="H12" s="50">
        <v>29.5</v>
      </c>
      <c r="I12" s="50">
        <v>33.799999999999997</v>
      </c>
    </row>
    <row r="13" spans="1:9" ht="15" thickBot="1" x14ac:dyDescent="0.4">
      <c r="A13" s="57" t="s">
        <v>96</v>
      </c>
      <c r="B13" s="50">
        <v>6.5</v>
      </c>
      <c r="C13" s="50">
        <v>1.6</v>
      </c>
      <c r="D13" s="50">
        <v>4</v>
      </c>
      <c r="E13" s="50">
        <v>10.3</v>
      </c>
      <c r="F13" s="50">
        <v>4</v>
      </c>
      <c r="G13" s="50">
        <v>0.4</v>
      </c>
      <c r="H13" s="50">
        <v>3.2</v>
      </c>
      <c r="I13" s="50">
        <v>5</v>
      </c>
    </row>
    <row r="14" spans="1:9" ht="15" thickBot="1" x14ac:dyDescent="0.4">
      <c r="A14" s="334" t="s">
        <v>117</v>
      </c>
      <c r="B14" s="335"/>
      <c r="C14" s="335"/>
      <c r="D14" s="335"/>
      <c r="E14" s="335"/>
      <c r="F14" s="335"/>
      <c r="G14" s="335"/>
      <c r="H14" s="335"/>
      <c r="I14" s="336"/>
    </row>
    <row r="15" spans="1:9" ht="15" thickBot="1" x14ac:dyDescent="0.4">
      <c r="A15" s="57" t="s">
        <v>94</v>
      </c>
      <c r="B15" s="50">
        <v>51.7</v>
      </c>
      <c r="C15" s="50">
        <v>2.8</v>
      </c>
      <c r="D15" s="50">
        <v>46.2</v>
      </c>
      <c r="E15" s="50">
        <v>57.2</v>
      </c>
      <c r="F15" s="50">
        <v>50.7</v>
      </c>
      <c r="G15" s="50">
        <v>1.2</v>
      </c>
      <c r="H15" s="50">
        <v>48.4</v>
      </c>
      <c r="I15" s="50">
        <v>53</v>
      </c>
    </row>
    <row r="16" spans="1:9" ht="15" thickBot="1" x14ac:dyDescent="0.4">
      <c r="A16" s="57" t="s">
        <v>95</v>
      </c>
      <c r="B16" s="50">
        <v>43.6</v>
      </c>
      <c r="C16" s="50">
        <v>2.8</v>
      </c>
      <c r="D16" s="50">
        <v>38.1</v>
      </c>
      <c r="E16" s="50">
        <v>49.1</v>
      </c>
      <c r="F16" s="50">
        <v>42.8</v>
      </c>
      <c r="G16" s="50">
        <v>1.2</v>
      </c>
      <c r="H16" s="50">
        <v>40.5</v>
      </c>
      <c r="I16" s="50">
        <v>45.2</v>
      </c>
    </row>
    <row r="17" spans="1:9" ht="15" thickBot="1" x14ac:dyDescent="0.4">
      <c r="A17" s="57" t="s">
        <v>96</v>
      </c>
      <c r="B17" s="50">
        <v>4.7</v>
      </c>
      <c r="C17" s="50">
        <v>1.1000000000000001</v>
      </c>
      <c r="D17" s="50">
        <v>3</v>
      </c>
      <c r="E17" s="50">
        <v>7.2</v>
      </c>
      <c r="F17" s="50">
        <v>6.5</v>
      </c>
      <c r="G17" s="50">
        <v>0.5</v>
      </c>
      <c r="H17" s="50">
        <v>5.5</v>
      </c>
      <c r="I17" s="50">
        <v>7.6</v>
      </c>
    </row>
    <row r="18" spans="1:9" ht="15" thickBot="1" x14ac:dyDescent="0.4">
      <c r="A18" s="334" t="s">
        <v>99</v>
      </c>
      <c r="B18" s="335"/>
      <c r="C18" s="335"/>
      <c r="D18" s="335"/>
      <c r="E18" s="335"/>
      <c r="F18" s="335"/>
      <c r="G18" s="335"/>
      <c r="H18" s="335"/>
      <c r="I18" s="336"/>
    </row>
    <row r="19" spans="1:9" ht="15" thickBot="1" x14ac:dyDescent="0.4">
      <c r="A19" s="57" t="s">
        <v>94</v>
      </c>
      <c r="B19" s="50">
        <v>68.099999999999994</v>
      </c>
      <c r="C19" s="50">
        <v>2.7</v>
      </c>
      <c r="D19" s="50">
        <v>62.6</v>
      </c>
      <c r="E19" s="50">
        <v>73.2</v>
      </c>
      <c r="F19" s="50">
        <v>70</v>
      </c>
      <c r="G19" s="50">
        <v>1.1000000000000001</v>
      </c>
      <c r="H19" s="50">
        <v>67.8</v>
      </c>
      <c r="I19" s="50">
        <v>72.099999999999994</v>
      </c>
    </row>
    <row r="20" spans="1:9" ht="15" thickBot="1" x14ac:dyDescent="0.4">
      <c r="A20" s="57" t="s">
        <v>95</v>
      </c>
      <c r="B20" s="50">
        <v>31.4</v>
      </c>
      <c r="C20" s="50">
        <v>2.7</v>
      </c>
      <c r="D20" s="50">
        <v>26.3</v>
      </c>
      <c r="E20" s="50">
        <v>36.9</v>
      </c>
      <c r="F20" s="50">
        <v>28.8</v>
      </c>
      <c r="G20" s="50">
        <v>1.1000000000000001</v>
      </c>
      <c r="H20" s="50">
        <v>26.7</v>
      </c>
      <c r="I20" s="50">
        <v>31</v>
      </c>
    </row>
    <row r="21" spans="1:9" ht="15" thickBot="1" x14ac:dyDescent="0.4">
      <c r="A21" s="57" t="s">
        <v>96</v>
      </c>
      <c r="B21" s="50">
        <v>0.5</v>
      </c>
      <c r="C21" s="50">
        <v>0.3</v>
      </c>
      <c r="D21" s="50">
        <v>0.2</v>
      </c>
      <c r="E21" s="50">
        <v>1.5</v>
      </c>
      <c r="F21" s="50">
        <v>1.2</v>
      </c>
      <c r="G21" s="50">
        <v>0.2</v>
      </c>
      <c r="H21" s="50">
        <v>0.8</v>
      </c>
      <c r="I21" s="50">
        <v>1.8</v>
      </c>
    </row>
    <row r="22" spans="1:9" ht="15" thickBot="1" x14ac:dyDescent="0.4">
      <c r="A22" s="340" t="s">
        <v>118</v>
      </c>
      <c r="B22" s="341"/>
      <c r="C22" s="341"/>
      <c r="D22" s="341"/>
      <c r="E22" s="341"/>
      <c r="F22" s="341"/>
      <c r="G22" s="341"/>
      <c r="H22" s="341"/>
      <c r="I22" s="342"/>
    </row>
    <row r="23" spans="1:9" ht="15" thickBot="1" x14ac:dyDescent="0.4">
      <c r="A23" s="57" t="s">
        <v>94</v>
      </c>
      <c r="B23" s="50">
        <v>42.7</v>
      </c>
      <c r="C23" s="50">
        <v>2.8</v>
      </c>
      <c r="D23" s="50">
        <v>37.200000000000003</v>
      </c>
      <c r="E23" s="50">
        <v>48.2</v>
      </c>
      <c r="F23" s="50">
        <v>41.7</v>
      </c>
      <c r="G23" s="50">
        <v>1.2</v>
      </c>
      <c r="H23" s="50">
        <v>39.4</v>
      </c>
      <c r="I23" s="50">
        <v>44</v>
      </c>
    </row>
    <row r="24" spans="1:9" ht="15" thickBot="1" x14ac:dyDescent="0.4">
      <c r="A24" s="57" t="s">
        <v>95</v>
      </c>
      <c r="B24" s="50">
        <v>50.6</v>
      </c>
      <c r="C24" s="50">
        <v>2.8</v>
      </c>
      <c r="D24" s="50">
        <v>45.1</v>
      </c>
      <c r="E24" s="50">
        <v>56.1</v>
      </c>
      <c r="F24" s="50">
        <v>54.1</v>
      </c>
      <c r="G24" s="50">
        <v>1.2</v>
      </c>
      <c r="H24" s="50">
        <v>51.8</v>
      </c>
      <c r="I24" s="50">
        <v>56.4</v>
      </c>
    </row>
    <row r="25" spans="1:9" ht="15" thickBot="1" x14ac:dyDescent="0.4">
      <c r="A25" s="57" t="s">
        <v>96</v>
      </c>
      <c r="B25" s="50">
        <v>6.8</v>
      </c>
      <c r="C25" s="50">
        <v>1.7</v>
      </c>
      <c r="D25" s="50">
        <v>4.0999999999999996</v>
      </c>
      <c r="E25" s="50">
        <v>10.9</v>
      </c>
      <c r="F25" s="50">
        <v>4.2</v>
      </c>
      <c r="G25" s="50">
        <v>0.4</v>
      </c>
      <c r="H25" s="50">
        <v>3.5</v>
      </c>
      <c r="I25" s="50">
        <v>5.2</v>
      </c>
    </row>
    <row r="26" spans="1:9" ht="15" thickBot="1" x14ac:dyDescent="0.4">
      <c r="A26" s="334" t="s">
        <v>101</v>
      </c>
      <c r="B26" s="335"/>
      <c r="C26" s="335"/>
      <c r="D26" s="335"/>
      <c r="E26" s="335"/>
      <c r="F26" s="335"/>
      <c r="G26" s="335"/>
      <c r="H26" s="335"/>
      <c r="I26" s="336"/>
    </row>
    <row r="27" spans="1:9" ht="15" thickBot="1" x14ac:dyDescent="0.4">
      <c r="A27" s="57" t="s">
        <v>94</v>
      </c>
      <c r="B27" s="50">
        <v>46.8</v>
      </c>
      <c r="C27" s="50">
        <v>2.8</v>
      </c>
      <c r="D27" s="50">
        <v>41.3</v>
      </c>
      <c r="E27" s="50">
        <v>52.3</v>
      </c>
      <c r="F27" s="50">
        <v>44.4</v>
      </c>
      <c r="G27" s="50">
        <v>1.2</v>
      </c>
      <c r="H27" s="50">
        <v>42.1</v>
      </c>
      <c r="I27" s="50">
        <v>46.8</v>
      </c>
    </row>
    <row r="28" spans="1:9" ht="15" thickBot="1" x14ac:dyDescent="0.4">
      <c r="A28" s="57" t="s">
        <v>95</v>
      </c>
      <c r="B28" s="50">
        <v>50.4</v>
      </c>
      <c r="C28" s="50">
        <v>2.8</v>
      </c>
      <c r="D28" s="50">
        <v>44.8</v>
      </c>
      <c r="E28" s="50">
        <v>55.9</v>
      </c>
      <c r="F28" s="50">
        <v>52.4</v>
      </c>
      <c r="G28" s="50">
        <v>1.2</v>
      </c>
      <c r="H28" s="50">
        <v>50.1</v>
      </c>
      <c r="I28" s="50">
        <v>54.7</v>
      </c>
    </row>
    <row r="29" spans="1:9" ht="15" thickBot="1" x14ac:dyDescent="0.4">
      <c r="A29" s="57" t="s">
        <v>96</v>
      </c>
      <c r="B29" s="50">
        <v>2.8</v>
      </c>
      <c r="C29" s="50">
        <v>0.8</v>
      </c>
      <c r="D29" s="50">
        <v>1.6</v>
      </c>
      <c r="E29" s="50">
        <v>4.9000000000000004</v>
      </c>
      <c r="F29" s="50">
        <v>3.1</v>
      </c>
      <c r="G29" s="50">
        <v>0.5</v>
      </c>
      <c r="H29" s="50">
        <v>2.2999999999999998</v>
      </c>
      <c r="I29" s="50">
        <v>4.2</v>
      </c>
    </row>
    <row r="30" spans="1:9" ht="15" thickBot="1" x14ac:dyDescent="0.4">
      <c r="A30" s="334" t="s">
        <v>102</v>
      </c>
      <c r="B30" s="335"/>
      <c r="C30" s="335"/>
      <c r="D30" s="335"/>
      <c r="E30" s="335"/>
      <c r="F30" s="335"/>
      <c r="G30" s="335"/>
      <c r="H30" s="335"/>
      <c r="I30" s="336"/>
    </row>
    <row r="31" spans="1:9" ht="15" thickBot="1" x14ac:dyDescent="0.4">
      <c r="A31" s="57" t="s">
        <v>94</v>
      </c>
      <c r="B31" s="50">
        <v>66.5</v>
      </c>
      <c r="C31" s="50">
        <v>2.6</v>
      </c>
      <c r="D31" s="50">
        <v>61.2</v>
      </c>
      <c r="E31" s="50">
        <v>71.5</v>
      </c>
      <c r="F31" s="50">
        <v>70.3</v>
      </c>
      <c r="G31" s="50">
        <v>1.1000000000000001</v>
      </c>
      <c r="H31" s="50">
        <v>68.2</v>
      </c>
      <c r="I31" s="50">
        <v>72.400000000000006</v>
      </c>
    </row>
    <row r="32" spans="1:9" ht="15" thickBot="1" x14ac:dyDescent="0.4">
      <c r="A32" s="57" t="s">
        <v>95</v>
      </c>
      <c r="B32" s="50">
        <v>31</v>
      </c>
      <c r="C32" s="50">
        <v>2.5</v>
      </c>
      <c r="D32" s="50">
        <v>26.3</v>
      </c>
      <c r="E32" s="50">
        <v>36.200000000000003</v>
      </c>
      <c r="F32" s="50">
        <v>27.1</v>
      </c>
      <c r="G32" s="50">
        <v>1</v>
      </c>
      <c r="H32" s="50">
        <v>25.1</v>
      </c>
      <c r="I32" s="50">
        <v>29.1</v>
      </c>
    </row>
    <row r="33" spans="1:9" ht="15" thickBot="1" x14ac:dyDescent="0.4">
      <c r="A33" s="57" t="s">
        <v>96</v>
      </c>
      <c r="B33" s="50">
        <v>2.4</v>
      </c>
      <c r="C33" s="50">
        <v>1.2</v>
      </c>
      <c r="D33" s="50">
        <v>0.9</v>
      </c>
      <c r="E33" s="50">
        <v>6.2</v>
      </c>
      <c r="F33" s="50">
        <v>2.6</v>
      </c>
      <c r="G33" s="50">
        <v>0.4</v>
      </c>
      <c r="H33" s="50">
        <v>2</v>
      </c>
      <c r="I33" s="50">
        <v>3.4</v>
      </c>
    </row>
    <row r="34" spans="1:9" ht="15" thickBot="1" x14ac:dyDescent="0.4">
      <c r="A34" s="334" t="s">
        <v>103</v>
      </c>
      <c r="B34" s="335"/>
      <c r="C34" s="335"/>
      <c r="D34" s="335"/>
      <c r="E34" s="335"/>
      <c r="F34" s="335"/>
      <c r="G34" s="335"/>
      <c r="H34" s="335"/>
      <c r="I34" s="336"/>
    </row>
    <row r="35" spans="1:9" ht="15" thickBot="1" x14ac:dyDescent="0.4">
      <c r="A35" s="57" t="s">
        <v>94</v>
      </c>
      <c r="B35" s="50">
        <v>29.7</v>
      </c>
      <c r="C35" s="50">
        <v>2.6</v>
      </c>
      <c r="D35" s="50">
        <v>25</v>
      </c>
      <c r="E35" s="50">
        <v>35</v>
      </c>
      <c r="F35" s="50">
        <v>26.7</v>
      </c>
      <c r="G35" s="50">
        <v>1.1000000000000001</v>
      </c>
      <c r="H35" s="50">
        <v>24.7</v>
      </c>
      <c r="I35" s="50">
        <v>28.9</v>
      </c>
    </row>
    <row r="36" spans="1:9" ht="15" thickBot="1" x14ac:dyDescent="0.4">
      <c r="A36" s="57" t="s">
        <v>95</v>
      </c>
      <c r="B36" s="50">
        <v>70.099999999999994</v>
      </c>
      <c r="C36" s="50">
        <v>2.6</v>
      </c>
      <c r="D36" s="50">
        <v>64.900000000000006</v>
      </c>
      <c r="E36" s="50">
        <v>74.900000000000006</v>
      </c>
      <c r="F36" s="50">
        <v>73.099999999999994</v>
      </c>
      <c r="G36" s="50">
        <v>1.1000000000000001</v>
      </c>
      <c r="H36" s="50">
        <v>71</v>
      </c>
      <c r="I36" s="50">
        <v>75.2</v>
      </c>
    </row>
    <row r="37" spans="1:9" ht="15" thickBot="1" x14ac:dyDescent="0.4">
      <c r="A37" s="57" t="s">
        <v>96</v>
      </c>
      <c r="B37" s="50">
        <v>0.1</v>
      </c>
      <c r="C37" s="50">
        <v>0.1</v>
      </c>
      <c r="D37" s="50">
        <v>0</v>
      </c>
      <c r="E37" s="50">
        <v>0.5</v>
      </c>
      <c r="F37" s="50">
        <v>0.2</v>
      </c>
      <c r="G37" s="50">
        <v>0.1</v>
      </c>
      <c r="H37" s="50">
        <v>0.1</v>
      </c>
      <c r="I37" s="50">
        <v>0.3</v>
      </c>
    </row>
    <row r="38" spans="1:9" ht="15" thickBot="1" x14ac:dyDescent="0.4">
      <c r="A38" s="340" t="s">
        <v>104</v>
      </c>
      <c r="B38" s="341"/>
      <c r="C38" s="341"/>
      <c r="D38" s="341"/>
      <c r="E38" s="341"/>
      <c r="F38" s="341"/>
      <c r="G38" s="341"/>
      <c r="H38" s="341"/>
      <c r="I38" s="342"/>
    </row>
    <row r="39" spans="1:9" ht="15" thickBot="1" x14ac:dyDescent="0.4">
      <c r="A39" s="57" t="s">
        <v>94</v>
      </c>
      <c r="B39" s="50">
        <v>36</v>
      </c>
      <c r="C39" s="50">
        <v>2.6</v>
      </c>
      <c r="D39" s="50">
        <v>31.1</v>
      </c>
      <c r="E39" s="50">
        <v>41.2</v>
      </c>
      <c r="F39" s="50">
        <v>33.1</v>
      </c>
      <c r="G39" s="50">
        <v>1.1000000000000001</v>
      </c>
      <c r="H39" s="50">
        <v>31</v>
      </c>
      <c r="I39" s="50">
        <v>35.299999999999997</v>
      </c>
    </row>
    <row r="40" spans="1:9" ht="15" thickBot="1" x14ac:dyDescent="0.4">
      <c r="A40" s="57" t="s">
        <v>95</v>
      </c>
      <c r="B40" s="50">
        <v>63.7</v>
      </c>
      <c r="C40" s="50">
        <v>2.6</v>
      </c>
      <c r="D40" s="50">
        <v>58.5</v>
      </c>
      <c r="E40" s="50">
        <v>68.599999999999994</v>
      </c>
      <c r="F40" s="50">
        <v>66.599999999999994</v>
      </c>
      <c r="G40" s="50">
        <v>1.1000000000000001</v>
      </c>
      <c r="H40" s="50">
        <v>64.400000000000006</v>
      </c>
      <c r="I40" s="50">
        <v>68.8</v>
      </c>
    </row>
    <row r="41" spans="1:9" ht="15" thickBot="1" x14ac:dyDescent="0.4">
      <c r="A41" s="57" t="s">
        <v>96</v>
      </c>
      <c r="B41" s="50">
        <v>0.3</v>
      </c>
      <c r="C41" s="50">
        <v>0.2</v>
      </c>
      <c r="D41" s="50">
        <v>0.1</v>
      </c>
      <c r="E41" s="50">
        <v>0.8</v>
      </c>
      <c r="F41" s="50">
        <v>0.2</v>
      </c>
      <c r="G41" s="50">
        <v>0.1</v>
      </c>
      <c r="H41" s="50">
        <v>0.1</v>
      </c>
      <c r="I41" s="50">
        <v>0.6</v>
      </c>
    </row>
    <row r="42" spans="1:9" x14ac:dyDescent="0.35">
      <c r="A42" s="174" t="s">
        <v>119</v>
      </c>
      <c r="B42" s="174"/>
      <c r="C42" s="174"/>
      <c r="D42" s="174"/>
      <c r="E42" s="174"/>
      <c r="F42" s="174"/>
      <c r="G42" s="174"/>
      <c r="H42" s="174"/>
      <c r="I42" s="174"/>
    </row>
    <row r="43" spans="1:9" x14ac:dyDescent="0.35">
      <c r="A43" s="175"/>
      <c r="B43" s="175"/>
      <c r="C43" s="175"/>
      <c r="D43" s="175"/>
      <c r="E43" s="175"/>
      <c r="F43" s="175"/>
      <c r="G43" s="175"/>
      <c r="H43" s="175"/>
      <c r="I43" s="175"/>
    </row>
    <row r="44" spans="1:9" x14ac:dyDescent="0.35">
      <c r="A44" s="175"/>
      <c r="B44" s="175"/>
      <c r="C44" s="175"/>
      <c r="D44" s="175"/>
      <c r="E44" s="175"/>
      <c r="F44" s="175"/>
      <c r="G44" s="175"/>
      <c r="H44" s="175"/>
      <c r="I44" s="175"/>
    </row>
    <row r="45" spans="1:9" x14ac:dyDescent="0.35">
      <c r="A45" s="175"/>
      <c r="B45" s="175"/>
      <c r="C45" s="175"/>
      <c r="D45" s="175"/>
      <c r="E45" s="175"/>
      <c r="F45" s="175"/>
      <c r="G45" s="175"/>
      <c r="H45" s="175"/>
      <c r="I45" s="175"/>
    </row>
  </sheetData>
  <mergeCells count="14">
    <mergeCell ref="A1:I3"/>
    <mergeCell ref="A42:I45"/>
    <mergeCell ref="A18:I18"/>
    <mergeCell ref="A22:I22"/>
    <mergeCell ref="A26:I26"/>
    <mergeCell ref="A30:I30"/>
    <mergeCell ref="A34:I34"/>
    <mergeCell ref="A38:I38"/>
    <mergeCell ref="A4:A5"/>
    <mergeCell ref="B4:E4"/>
    <mergeCell ref="F4:I4"/>
    <mergeCell ref="A6:I6"/>
    <mergeCell ref="A10:I10"/>
    <mergeCell ref="A14:I14"/>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K13" sqref="K13:K14"/>
    </sheetView>
  </sheetViews>
  <sheetFormatPr defaultColWidth="11.453125" defaultRowHeight="14.5" x14ac:dyDescent="0.35"/>
  <cols>
    <col min="1" max="1" width="19.453125" customWidth="1"/>
  </cols>
  <sheetData>
    <row r="1" spans="1:9" x14ac:dyDescent="0.35">
      <c r="A1" s="173" t="s">
        <v>898</v>
      </c>
      <c r="B1" s="173"/>
      <c r="C1" s="173"/>
      <c r="D1" s="173"/>
      <c r="E1" s="173"/>
      <c r="F1" s="173"/>
      <c r="G1" s="173"/>
      <c r="H1" s="173"/>
      <c r="I1" s="173"/>
    </row>
    <row r="2" spans="1:9" x14ac:dyDescent="0.35">
      <c r="A2" s="173"/>
      <c r="B2" s="173"/>
      <c r="C2" s="173"/>
      <c r="D2" s="173"/>
      <c r="E2" s="173"/>
      <c r="F2" s="173"/>
      <c r="G2" s="173"/>
      <c r="H2" s="173"/>
      <c r="I2" s="173"/>
    </row>
    <row r="3" spans="1:9" ht="15" thickBot="1" x14ac:dyDescent="0.4">
      <c r="A3" s="241"/>
      <c r="B3" s="241"/>
      <c r="C3" s="241"/>
      <c r="D3" s="241"/>
      <c r="E3" s="241"/>
      <c r="F3" s="241"/>
      <c r="G3" s="241"/>
      <c r="H3" s="241"/>
      <c r="I3" s="241"/>
    </row>
    <row r="4" spans="1:9" ht="47.15" customHeight="1" thickBot="1" x14ac:dyDescent="0.4">
      <c r="A4" s="242" t="s">
        <v>126</v>
      </c>
      <c r="B4" s="197" t="s">
        <v>899</v>
      </c>
      <c r="C4" s="198"/>
      <c r="D4" s="198"/>
      <c r="E4" s="199"/>
      <c r="F4" s="197" t="s">
        <v>900</v>
      </c>
      <c r="G4" s="198"/>
      <c r="H4" s="198"/>
      <c r="I4" s="199"/>
    </row>
    <row r="5" spans="1:9" ht="18" customHeight="1" thickBot="1" x14ac:dyDescent="0.4">
      <c r="A5" s="243"/>
      <c r="B5" s="48" t="s">
        <v>89</v>
      </c>
      <c r="C5" s="48" t="s">
        <v>90</v>
      </c>
      <c r="D5" s="48" t="s">
        <v>91</v>
      </c>
      <c r="E5" s="48" t="s">
        <v>92</v>
      </c>
      <c r="F5" s="48" t="s">
        <v>89</v>
      </c>
      <c r="G5" s="48" t="s">
        <v>90</v>
      </c>
      <c r="H5" s="48" t="s">
        <v>91</v>
      </c>
      <c r="I5" s="48" t="s">
        <v>92</v>
      </c>
    </row>
    <row r="6" spans="1:9" ht="15" thickBot="1" x14ac:dyDescent="0.4">
      <c r="A6" s="334" t="s">
        <v>93</v>
      </c>
      <c r="B6" s="335"/>
      <c r="C6" s="335"/>
      <c r="D6" s="335"/>
      <c r="E6" s="335"/>
      <c r="F6" s="335"/>
      <c r="G6" s="335"/>
      <c r="H6" s="335"/>
      <c r="I6" s="336"/>
    </row>
    <row r="7" spans="1:9" ht="15" thickBot="1" x14ac:dyDescent="0.4">
      <c r="A7" s="57" t="s">
        <v>94</v>
      </c>
      <c r="B7" s="50">
        <v>3</v>
      </c>
      <c r="C7" s="50">
        <v>1.2</v>
      </c>
      <c r="D7" s="50">
        <v>1.4</v>
      </c>
      <c r="E7" s="50">
        <v>6.4</v>
      </c>
      <c r="F7" s="50">
        <v>0.6</v>
      </c>
      <c r="G7" s="50">
        <v>0.1</v>
      </c>
      <c r="H7" s="50">
        <v>0.4</v>
      </c>
      <c r="I7" s="50">
        <v>0.9</v>
      </c>
    </row>
    <row r="8" spans="1:9" ht="15" thickBot="1" x14ac:dyDescent="0.4">
      <c r="A8" s="57" t="s">
        <v>95</v>
      </c>
      <c r="B8" s="50">
        <v>19.7</v>
      </c>
      <c r="C8" s="50">
        <v>2.5</v>
      </c>
      <c r="D8" s="50">
        <v>15.3</v>
      </c>
      <c r="E8" s="50">
        <v>25.2</v>
      </c>
      <c r="F8" s="50">
        <v>14.3</v>
      </c>
      <c r="G8" s="50">
        <v>0.8</v>
      </c>
      <c r="H8" s="50">
        <v>12.8</v>
      </c>
      <c r="I8" s="50">
        <v>15.9</v>
      </c>
    </row>
    <row r="9" spans="1:9" ht="15" thickBot="1" x14ac:dyDescent="0.4">
      <c r="A9" s="57" t="s">
        <v>96</v>
      </c>
      <c r="B9" s="50">
        <v>77.3</v>
      </c>
      <c r="C9" s="50">
        <v>2.7</v>
      </c>
      <c r="D9" s="50">
        <v>71.5</v>
      </c>
      <c r="E9" s="50">
        <v>82.1</v>
      </c>
      <c r="F9" s="50">
        <v>85.1</v>
      </c>
      <c r="G9" s="50">
        <v>0.8</v>
      </c>
      <c r="H9" s="50">
        <v>83.5</v>
      </c>
      <c r="I9" s="50">
        <v>86.6</v>
      </c>
    </row>
    <row r="10" spans="1:9" ht="15" thickBot="1" x14ac:dyDescent="0.4">
      <c r="A10" s="334" t="s">
        <v>97</v>
      </c>
      <c r="B10" s="335"/>
      <c r="C10" s="335"/>
      <c r="D10" s="335"/>
      <c r="E10" s="335"/>
      <c r="F10" s="335"/>
      <c r="G10" s="335"/>
      <c r="H10" s="335"/>
      <c r="I10" s="336"/>
    </row>
    <row r="11" spans="1:9" ht="15" thickBot="1" x14ac:dyDescent="0.4">
      <c r="A11" s="57" t="s">
        <v>94</v>
      </c>
      <c r="B11" s="50">
        <v>63.2</v>
      </c>
      <c r="C11" s="50">
        <v>3.6</v>
      </c>
      <c r="D11" s="50">
        <v>55.9</v>
      </c>
      <c r="E11" s="50">
        <v>70</v>
      </c>
      <c r="F11" s="50">
        <v>63.8</v>
      </c>
      <c r="G11" s="50">
        <v>1.1000000000000001</v>
      </c>
      <c r="H11" s="50">
        <v>61.6</v>
      </c>
      <c r="I11" s="50">
        <v>65.900000000000006</v>
      </c>
    </row>
    <row r="12" spans="1:9" ht="15" thickBot="1" x14ac:dyDescent="0.4">
      <c r="A12" s="57" t="s">
        <v>95</v>
      </c>
      <c r="B12" s="50">
        <v>32.6</v>
      </c>
      <c r="C12" s="50">
        <v>3.6</v>
      </c>
      <c r="D12" s="50">
        <v>26</v>
      </c>
      <c r="E12" s="50">
        <v>39.9</v>
      </c>
      <c r="F12" s="50">
        <v>31.9</v>
      </c>
      <c r="G12" s="50">
        <v>1.1000000000000001</v>
      </c>
      <c r="H12" s="50">
        <v>29.8</v>
      </c>
      <c r="I12" s="50">
        <v>34</v>
      </c>
    </row>
    <row r="13" spans="1:9" ht="15" thickBot="1" x14ac:dyDescent="0.4">
      <c r="A13" s="57" t="s">
        <v>96</v>
      </c>
      <c r="B13" s="50">
        <v>4.2</v>
      </c>
      <c r="C13" s="50">
        <v>1.5</v>
      </c>
      <c r="D13" s="50">
        <v>2.1</v>
      </c>
      <c r="E13" s="50">
        <v>8.1999999999999993</v>
      </c>
      <c r="F13" s="50">
        <v>4.3</v>
      </c>
      <c r="G13" s="50">
        <v>0.5</v>
      </c>
      <c r="H13" s="50">
        <v>3.5</v>
      </c>
      <c r="I13" s="50">
        <v>5.3</v>
      </c>
    </row>
    <row r="14" spans="1:9" ht="15" thickBot="1" x14ac:dyDescent="0.4">
      <c r="A14" s="334" t="s">
        <v>117</v>
      </c>
      <c r="B14" s="335"/>
      <c r="C14" s="335"/>
      <c r="D14" s="335"/>
      <c r="E14" s="335"/>
      <c r="F14" s="335"/>
      <c r="G14" s="335"/>
      <c r="H14" s="335"/>
      <c r="I14" s="336"/>
    </row>
    <row r="15" spans="1:9" ht="15" thickBot="1" x14ac:dyDescent="0.4">
      <c r="A15" s="57" t="s">
        <v>94</v>
      </c>
      <c r="B15" s="50">
        <v>50.7</v>
      </c>
      <c r="C15" s="50">
        <v>3.6</v>
      </c>
      <c r="D15" s="50">
        <v>43.7</v>
      </c>
      <c r="E15" s="50">
        <v>57.7</v>
      </c>
      <c r="F15" s="50">
        <v>50.8</v>
      </c>
      <c r="G15" s="50">
        <v>1.1000000000000001</v>
      </c>
      <c r="H15" s="50">
        <v>48.6</v>
      </c>
      <c r="I15" s="50">
        <v>53.1</v>
      </c>
    </row>
    <row r="16" spans="1:9" ht="15" thickBot="1" x14ac:dyDescent="0.4">
      <c r="A16" s="57" t="s">
        <v>95</v>
      </c>
      <c r="B16" s="50">
        <v>41.6</v>
      </c>
      <c r="C16" s="50">
        <v>3.7</v>
      </c>
      <c r="D16" s="50">
        <v>34.6</v>
      </c>
      <c r="E16" s="50">
        <v>48.9</v>
      </c>
      <c r="F16" s="50">
        <v>43.1</v>
      </c>
      <c r="G16" s="50">
        <v>1.1000000000000001</v>
      </c>
      <c r="H16" s="50">
        <v>40.9</v>
      </c>
      <c r="I16" s="50">
        <v>45.4</v>
      </c>
    </row>
    <row r="17" spans="1:9" ht="15" thickBot="1" x14ac:dyDescent="0.4">
      <c r="A17" s="57" t="s">
        <v>96</v>
      </c>
      <c r="B17" s="50">
        <v>7.7</v>
      </c>
      <c r="C17" s="50">
        <v>1.8</v>
      </c>
      <c r="D17" s="50">
        <v>4.8</v>
      </c>
      <c r="E17" s="50">
        <v>12.1</v>
      </c>
      <c r="F17" s="50">
        <v>6</v>
      </c>
      <c r="G17" s="50">
        <v>0.5</v>
      </c>
      <c r="H17" s="50">
        <v>5.2</v>
      </c>
      <c r="I17" s="50">
        <v>7.1</v>
      </c>
    </row>
    <row r="18" spans="1:9" ht="15" thickBot="1" x14ac:dyDescent="0.4">
      <c r="A18" s="334" t="s">
        <v>99</v>
      </c>
      <c r="B18" s="335"/>
      <c r="C18" s="335"/>
      <c r="D18" s="335"/>
      <c r="E18" s="335"/>
      <c r="F18" s="335"/>
      <c r="G18" s="335"/>
      <c r="H18" s="335"/>
      <c r="I18" s="336"/>
    </row>
    <row r="19" spans="1:9" ht="15" thickBot="1" x14ac:dyDescent="0.4">
      <c r="A19" s="57" t="s">
        <v>94</v>
      </c>
      <c r="B19" s="50">
        <v>65</v>
      </c>
      <c r="C19" s="50">
        <v>3.5</v>
      </c>
      <c r="D19" s="50">
        <v>57.9</v>
      </c>
      <c r="E19" s="50">
        <v>71.5</v>
      </c>
      <c r="F19" s="50">
        <v>70.400000000000006</v>
      </c>
      <c r="G19" s="50">
        <v>1</v>
      </c>
      <c r="H19" s="50">
        <v>68.3</v>
      </c>
      <c r="I19" s="50">
        <v>72.400000000000006</v>
      </c>
    </row>
    <row r="20" spans="1:9" ht="15" thickBot="1" x14ac:dyDescent="0.4">
      <c r="A20" s="57" t="s">
        <v>95</v>
      </c>
      <c r="B20" s="50">
        <v>33.299999999999997</v>
      </c>
      <c r="C20" s="50">
        <v>3.5</v>
      </c>
      <c r="D20" s="50">
        <v>26.8</v>
      </c>
      <c r="E20" s="50">
        <v>40.4</v>
      </c>
      <c r="F20" s="50">
        <v>28.6</v>
      </c>
      <c r="G20" s="50">
        <v>1</v>
      </c>
      <c r="H20" s="50">
        <v>26.6</v>
      </c>
      <c r="I20" s="50">
        <v>30.7</v>
      </c>
    </row>
    <row r="21" spans="1:9" ht="15" thickBot="1" x14ac:dyDescent="0.4">
      <c r="A21" s="57" t="s">
        <v>96</v>
      </c>
      <c r="B21" s="50">
        <v>1.7</v>
      </c>
      <c r="C21" s="50">
        <v>0.8</v>
      </c>
      <c r="D21" s="50">
        <v>0.7</v>
      </c>
      <c r="E21" s="50">
        <v>4</v>
      </c>
      <c r="F21" s="50">
        <v>1.1000000000000001</v>
      </c>
      <c r="G21" s="50">
        <v>0.2</v>
      </c>
      <c r="H21" s="50">
        <v>0.7</v>
      </c>
      <c r="I21" s="50">
        <v>1.6</v>
      </c>
    </row>
    <row r="22" spans="1:9" ht="15" thickBot="1" x14ac:dyDescent="0.4">
      <c r="A22" s="340" t="s">
        <v>118</v>
      </c>
      <c r="B22" s="341"/>
      <c r="C22" s="341"/>
      <c r="D22" s="341"/>
      <c r="E22" s="341"/>
      <c r="F22" s="341"/>
      <c r="G22" s="341"/>
      <c r="H22" s="341"/>
      <c r="I22" s="342"/>
    </row>
    <row r="23" spans="1:9" ht="15" thickBot="1" x14ac:dyDescent="0.4">
      <c r="A23" s="57" t="s">
        <v>94</v>
      </c>
      <c r="B23" s="50">
        <v>51.8</v>
      </c>
      <c r="C23" s="50">
        <v>3.6</v>
      </c>
      <c r="D23" s="50">
        <v>44.7</v>
      </c>
      <c r="E23" s="50">
        <v>58.8</v>
      </c>
      <c r="F23" s="50">
        <v>40.4</v>
      </c>
      <c r="G23" s="50">
        <v>1.1000000000000001</v>
      </c>
      <c r="H23" s="50">
        <v>38.200000000000003</v>
      </c>
      <c r="I23" s="50">
        <v>42.7</v>
      </c>
    </row>
    <row r="24" spans="1:9" ht="15" thickBot="1" x14ac:dyDescent="0.4">
      <c r="A24" s="57" t="s">
        <v>95</v>
      </c>
      <c r="B24" s="50">
        <v>42</v>
      </c>
      <c r="C24" s="50">
        <v>3.6</v>
      </c>
      <c r="D24" s="50">
        <v>35.1</v>
      </c>
      <c r="E24" s="50">
        <v>49.2</v>
      </c>
      <c r="F24" s="50">
        <v>55.2</v>
      </c>
      <c r="G24" s="50">
        <v>1.1000000000000001</v>
      </c>
      <c r="H24" s="50">
        <v>53</v>
      </c>
      <c r="I24" s="50">
        <v>57.4</v>
      </c>
    </row>
    <row r="25" spans="1:9" ht="15" thickBot="1" x14ac:dyDescent="0.4">
      <c r="A25" s="57" t="s">
        <v>96</v>
      </c>
      <c r="B25" s="50">
        <v>6.2</v>
      </c>
      <c r="C25" s="50">
        <v>1.8</v>
      </c>
      <c r="D25" s="50">
        <v>3.5</v>
      </c>
      <c r="E25" s="50">
        <v>10.9</v>
      </c>
      <c r="F25" s="50">
        <v>4.3</v>
      </c>
      <c r="G25" s="50">
        <v>0.4</v>
      </c>
      <c r="H25" s="50">
        <v>3.5</v>
      </c>
      <c r="I25" s="50">
        <v>5.3</v>
      </c>
    </row>
    <row r="26" spans="1:9" ht="15" thickBot="1" x14ac:dyDescent="0.4">
      <c r="A26" s="334" t="s">
        <v>101</v>
      </c>
      <c r="B26" s="335"/>
      <c r="C26" s="335"/>
      <c r="D26" s="335"/>
      <c r="E26" s="335"/>
      <c r="F26" s="335"/>
      <c r="G26" s="335"/>
      <c r="H26" s="335"/>
      <c r="I26" s="336"/>
    </row>
    <row r="27" spans="1:9" ht="15" thickBot="1" x14ac:dyDescent="0.4">
      <c r="A27" s="57" t="s">
        <v>94</v>
      </c>
      <c r="B27" s="50">
        <v>66.2</v>
      </c>
      <c r="C27" s="50">
        <v>3.5</v>
      </c>
      <c r="D27" s="50">
        <v>59.1</v>
      </c>
      <c r="E27" s="50">
        <v>72.599999999999994</v>
      </c>
      <c r="F27" s="50">
        <v>41.9</v>
      </c>
      <c r="G27" s="50">
        <v>1.1000000000000001</v>
      </c>
      <c r="H27" s="50">
        <v>39.700000000000003</v>
      </c>
      <c r="I27" s="50">
        <v>44.1</v>
      </c>
    </row>
    <row r="28" spans="1:9" ht="15" thickBot="1" x14ac:dyDescent="0.4">
      <c r="A28" s="57" t="s">
        <v>95</v>
      </c>
      <c r="B28" s="50">
        <v>33</v>
      </c>
      <c r="C28" s="50">
        <v>3.5</v>
      </c>
      <c r="D28" s="50">
        <v>26.6</v>
      </c>
      <c r="E28" s="50">
        <v>40.1</v>
      </c>
      <c r="F28" s="50">
        <v>54.7</v>
      </c>
      <c r="G28" s="50">
        <v>1.1000000000000001</v>
      </c>
      <c r="H28" s="50">
        <v>52.5</v>
      </c>
      <c r="I28" s="50">
        <v>57</v>
      </c>
    </row>
    <row r="29" spans="1:9" ht="15" thickBot="1" x14ac:dyDescent="0.4">
      <c r="A29" s="57" t="s">
        <v>96</v>
      </c>
      <c r="B29" s="50">
        <v>0.8</v>
      </c>
      <c r="C29" s="50">
        <v>0.3</v>
      </c>
      <c r="D29" s="50">
        <v>0.4</v>
      </c>
      <c r="E29" s="50">
        <v>1.7</v>
      </c>
      <c r="F29" s="50">
        <v>3.4</v>
      </c>
      <c r="G29" s="50">
        <v>0.5</v>
      </c>
      <c r="H29" s="50">
        <v>2.6</v>
      </c>
      <c r="I29" s="50">
        <v>4.5</v>
      </c>
    </row>
    <row r="30" spans="1:9" ht="15" thickBot="1" x14ac:dyDescent="0.4">
      <c r="A30" s="334" t="s">
        <v>102</v>
      </c>
      <c r="B30" s="335"/>
      <c r="C30" s="335"/>
      <c r="D30" s="335"/>
      <c r="E30" s="335"/>
      <c r="F30" s="335"/>
      <c r="G30" s="335"/>
      <c r="H30" s="335"/>
      <c r="I30" s="336"/>
    </row>
    <row r="31" spans="1:9" ht="15" thickBot="1" x14ac:dyDescent="0.4">
      <c r="A31" s="57" t="s">
        <v>94</v>
      </c>
      <c r="B31" s="50">
        <v>80.7</v>
      </c>
      <c r="C31" s="50">
        <v>2.4</v>
      </c>
      <c r="D31" s="50">
        <v>75.400000000000006</v>
      </c>
      <c r="E31" s="50">
        <v>85</v>
      </c>
      <c r="F31" s="50">
        <v>68.400000000000006</v>
      </c>
      <c r="G31" s="50">
        <v>1.1000000000000001</v>
      </c>
      <c r="H31" s="50">
        <v>66.3</v>
      </c>
      <c r="I31" s="50">
        <v>70.400000000000006</v>
      </c>
    </row>
    <row r="32" spans="1:9" ht="15" thickBot="1" x14ac:dyDescent="0.4">
      <c r="A32" s="57" t="s">
        <v>95</v>
      </c>
      <c r="B32" s="50">
        <v>17.3</v>
      </c>
      <c r="C32" s="50">
        <v>2.2999999999999998</v>
      </c>
      <c r="D32" s="50">
        <v>13.3</v>
      </c>
      <c r="E32" s="50">
        <v>22.2</v>
      </c>
      <c r="F32" s="50">
        <v>28.9</v>
      </c>
      <c r="G32" s="50">
        <v>1</v>
      </c>
      <c r="H32" s="50">
        <v>26.9</v>
      </c>
      <c r="I32" s="50">
        <v>31</v>
      </c>
    </row>
    <row r="33" spans="1:9" ht="15" thickBot="1" x14ac:dyDescent="0.4">
      <c r="A33" s="57" t="s">
        <v>96</v>
      </c>
      <c r="B33" s="50">
        <v>2</v>
      </c>
      <c r="C33" s="50">
        <v>1</v>
      </c>
      <c r="D33" s="50">
        <v>0.8</v>
      </c>
      <c r="E33" s="50">
        <v>5.2</v>
      </c>
      <c r="F33" s="50">
        <v>2.7</v>
      </c>
      <c r="G33" s="50">
        <v>0.4</v>
      </c>
      <c r="H33" s="50">
        <v>2</v>
      </c>
      <c r="I33" s="50">
        <v>3.5</v>
      </c>
    </row>
    <row r="34" spans="1:9" ht="15" thickBot="1" x14ac:dyDescent="0.4">
      <c r="A34" s="334" t="s">
        <v>103</v>
      </c>
      <c r="B34" s="335"/>
      <c r="C34" s="335"/>
      <c r="D34" s="335"/>
      <c r="E34" s="335"/>
      <c r="F34" s="335"/>
      <c r="G34" s="335"/>
      <c r="H34" s="335"/>
      <c r="I34" s="336"/>
    </row>
    <row r="35" spans="1:9" ht="15" thickBot="1" x14ac:dyDescent="0.4">
      <c r="A35" s="57" t="s">
        <v>94</v>
      </c>
      <c r="B35" s="50">
        <v>31.6</v>
      </c>
      <c r="C35" s="50">
        <v>3.3</v>
      </c>
      <c r="D35" s="50">
        <v>25.4</v>
      </c>
      <c r="E35" s="50">
        <v>38.5</v>
      </c>
      <c r="F35" s="50">
        <v>26.5</v>
      </c>
      <c r="G35" s="50">
        <v>1</v>
      </c>
      <c r="H35" s="50">
        <v>24.5</v>
      </c>
      <c r="I35" s="50">
        <v>28.5</v>
      </c>
    </row>
    <row r="36" spans="1:9" ht="15" thickBot="1" x14ac:dyDescent="0.4">
      <c r="A36" s="57" t="s">
        <v>95</v>
      </c>
      <c r="B36" s="50">
        <v>68.400000000000006</v>
      </c>
      <c r="C36" s="50">
        <v>3.3</v>
      </c>
      <c r="D36" s="50">
        <v>61.5</v>
      </c>
      <c r="E36" s="50">
        <v>74.599999999999994</v>
      </c>
      <c r="F36" s="50">
        <v>73.3</v>
      </c>
      <c r="G36" s="50">
        <v>1</v>
      </c>
      <c r="H36" s="50">
        <v>71.3</v>
      </c>
      <c r="I36" s="50">
        <v>75.3</v>
      </c>
    </row>
    <row r="37" spans="1:9" ht="15" thickBot="1" x14ac:dyDescent="0.4">
      <c r="A37" s="57" t="s">
        <v>96</v>
      </c>
      <c r="B37" s="50">
        <v>0</v>
      </c>
      <c r="C37" s="50">
        <v>0</v>
      </c>
      <c r="D37" s="50">
        <v>0</v>
      </c>
      <c r="E37" s="50">
        <v>0</v>
      </c>
      <c r="F37" s="50">
        <v>0.2</v>
      </c>
      <c r="G37" s="50">
        <v>0.1</v>
      </c>
      <c r="H37" s="50">
        <v>0.1</v>
      </c>
      <c r="I37" s="50">
        <v>0.3</v>
      </c>
    </row>
    <row r="38" spans="1:9" ht="15" thickBot="1" x14ac:dyDescent="0.4">
      <c r="A38" s="340" t="s">
        <v>104</v>
      </c>
      <c r="B38" s="341"/>
      <c r="C38" s="341"/>
      <c r="D38" s="341"/>
      <c r="E38" s="341"/>
      <c r="F38" s="341"/>
      <c r="G38" s="341"/>
      <c r="H38" s="341"/>
      <c r="I38" s="342"/>
    </row>
    <row r="39" spans="1:9" ht="15" thickBot="1" x14ac:dyDescent="0.4">
      <c r="A39" s="57" t="s">
        <v>94</v>
      </c>
      <c r="B39" s="50">
        <v>39.4</v>
      </c>
      <c r="C39" s="50">
        <v>3.7</v>
      </c>
      <c r="D39" s="50">
        <v>32.5</v>
      </c>
      <c r="E39" s="50">
        <v>46.7</v>
      </c>
      <c r="F39" s="50">
        <v>32.700000000000003</v>
      </c>
      <c r="G39" s="50">
        <v>1</v>
      </c>
      <c r="H39" s="50">
        <v>30.7</v>
      </c>
      <c r="I39" s="50">
        <v>34.799999999999997</v>
      </c>
    </row>
    <row r="40" spans="1:9" ht="15" thickBot="1" x14ac:dyDescent="0.4">
      <c r="A40" s="57" t="s">
        <v>95</v>
      </c>
      <c r="B40" s="50">
        <v>60.4</v>
      </c>
      <c r="C40" s="50">
        <v>3.7</v>
      </c>
      <c r="D40" s="50">
        <v>53</v>
      </c>
      <c r="E40" s="50">
        <v>67.3</v>
      </c>
      <c r="F40" s="50">
        <v>67.099999999999994</v>
      </c>
      <c r="G40" s="50">
        <v>1</v>
      </c>
      <c r="H40" s="50">
        <v>65</v>
      </c>
      <c r="I40" s="50">
        <v>69.099999999999994</v>
      </c>
    </row>
    <row r="41" spans="1:9" ht="15" thickBot="1" x14ac:dyDescent="0.4">
      <c r="A41" s="57" t="s">
        <v>96</v>
      </c>
      <c r="B41" s="50">
        <v>0.3</v>
      </c>
      <c r="C41" s="50">
        <v>0.2</v>
      </c>
      <c r="D41" s="50">
        <v>0.1</v>
      </c>
      <c r="E41" s="50">
        <v>1.2</v>
      </c>
      <c r="F41" s="50">
        <v>0.2</v>
      </c>
      <c r="G41" s="50">
        <v>0.1</v>
      </c>
      <c r="H41" s="50">
        <v>0.1</v>
      </c>
      <c r="I41" s="50">
        <v>0.6</v>
      </c>
    </row>
    <row r="42" spans="1:9" x14ac:dyDescent="0.35">
      <c r="A42" s="174" t="s">
        <v>119</v>
      </c>
      <c r="B42" s="174"/>
      <c r="C42" s="174"/>
      <c r="D42" s="174"/>
      <c r="E42" s="174"/>
      <c r="F42" s="174"/>
      <c r="G42" s="174"/>
      <c r="H42" s="174"/>
      <c r="I42" s="174"/>
    </row>
    <row r="43" spans="1:9" x14ac:dyDescent="0.35">
      <c r="A43" s="175"/>
      <c r="B43" s="175"/>
      <c r="C43" s="175"/>
      <c r="D43" s="175"/>
      <c r="E43" s="175"/>
      <c r="F43" s="175"/>
      <c r="G43" s="175"/>
      <c r="H43" s="175"/>
      <c r="I43" s="175"/>
    </row>
    <row r="44" spans="1:9" x14ac:dyDescent="0.35">
      <c r="A44" s="175"/>
      <c r="B44" s="175"/>
      <c r="C44" s="175"/>
      <c r="D44" s="175"/>
      <c r="E44" s="175"/>
      <c r="F44" s="175"/>
      <c r="G44" s="175"/>
      <c r="H44" s="175"/>
      <c r="I44" s="175"/>
    </row>
    <row r="45" spans="1:9" x14ac:dyDescent="0.35">
      <c r="A45" s="175"/>
      <c r="B45" s="175"/>
      <c r="C45" s="175"/>
      <c r="D45" s="175"/>
      <c r="E45" s="175"/>
      <c r="F45" s="175"/>
      <c r="G45" s="175"/>
      <c r="H45" s="175"/>
      <c r="I45" s="175"/>
    </row>
  </sheetData>
  <mergeCells count="14">
    <mergeCell ref="A1:I3"/>
    <mergeCell ref="A42:I45"/>
    <mergeCell ref="A18:I18"/>
    <mergeCell ref="A22:I22"/>
    <mergeCell ref="A26:I26"/>
    <mergeCell ref="A30:I30"/>
    <mergeCell ref="A34:I34"/>
    <mergeCell ref="A38:I38"/>
    <mergeCell ref="A4:A5"/>
    <mergeCell ref="B4:E4"/>
    <mergeCell ref="F4:I4"/>
    <mergeCell ref="A6:I6"/>
    <mergeCell ref="A10:I10"/>
    <mergeCell ref="A14:I14"/>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3"/>
  <sheetViews>
    <sheetView workbookViewId="0">
      <selection activeCell="F210" sqref="F210"/>
    </sheetView>
  </sheetViews>
  <sheetFormatPr defaultColWidth="11.453125" defaultRowHeight="14.5" x14ac:dyDescent="0.35"/>
  <cols>
    <col min="1" max="1" width="21.7265625" customWidth="1"/>
  </cols>
  <sheetData>
    <row r="1" spans="1:17" ht="15" thickBot="1" x14ac:dyDescent="0.4">
      <c r="A1" s="244" t="s">
        <v>901</v>
      </c>
      <c r="B1" s="244"/>
      <c r="C1" s="244"/>
      <c r="D1" s="244"/>
      <c r="E1" s="244"/>
      <c r="F1" s="244"/>
      <c r="G1" s="244"/>
      <c r="H1" s="244"/>
      <c r="I1" s="244"/>
      <c r="J1" s="244"/>
      <c r="K1" s="244"/>
      <c r="L1" s="244"/>
      <c r="M1" s="244"/>
      <c r="N1" s="244"/>
      <c r="O1" s="244"/>
      <c r="P1" s="244"/>
      <c r="Q1" s="244"/>
    </row>
    <row r="2" spans="1:17" ht="76" customHeight="1" thickBot="1" x14ac:dyDescent="0.4">
      <c r="A2" s="242" t="s">
        <v>126</v>
      </c>
      <c r="B2" s="349" t="s">
        <v>902</v>
      </c>
      <c r="C2" s="350"/>
      <c r="D2" s="350"/>
      <c r="E2" s="350"/>
      <c r="F2" s="350"/>
      <c r="G2" s="350"/>
      <c r="H2" s="350"/>
      <c r="I2" s="350"/>
      <c r="J2" s="350"/>
      <c r="K2" s="350"/>
      <c r="L2" s="350"/>
      <c r="M2" s="350"/>
      <c r="N2" s="350"/>
      <c r="O2" s="350"/>
      <c r="P2" s="350"/>
      <c r="Q2" s="351"/>
    </row>
    <row r="3" spans="1:17" ht="15" thickBot="1" x14ac:dyDescent="0.4">
      <c r="A3" s="299"/>
      <c r="B3" s="197" t="s">
        <v>113</v>
      </c>
      <c r="C3" s="198"/>
      <c r="D3" s="198"/>
      <c r="E3" s="199"/>
      <c r="F3" s="197" t="s">
        <v>114</v>
      </c>
      <c r="G3" s="198"/>
      <c r="H3" s="198"/>
      <c r="I3" s="199"/>
      <c r="J3" s="197" t="s">
        <v>115</v>
      </c>
      <c r="K3" s="198"/>
      <c r="L3" s="198"/>
      <c r="M3" s="199"/>
      <c r="N3" s="197" t="s">
        <v>116</v>
      </c>
      <c r="O3" s="198"/>
      <c r="P3" s="198"/>
      <c r="Q3" s="199"/>
    </row>
    <row r="4" spans="1:17" ht="15" thickBot="1" x14ac:dyDescent="0.4">
      <c r="A4" s="243"/>
      <c r="B4" s="75" t="s">
        <v>89</v>
      </c>
      <c r="C4" s="53" t="s">
        <v>90</v>
      </c>
      <c r="D4" s="53" t="s">
        <v>91</v>
      </c>
      <c r="E4" s="53" t="s">
        <v>92</v>
      </c>
      <c r="F4" s="75" t="s">
        <v>89</v>
      </c>
      <c r="G4" s="75" t="s">
        <v>90</v>
      </c>
      <c r="H4" s="75" t="s">
        <v>91</v>
      </c>
      <c r="I4" s="75" t="s">
        <v>92</v>
      </c>
      <c r="J4" s="75" t="s">
        <v>89</v>
      </c>
      <c r="K4" s="75" t="s">
        <v>90</v>
      </c>
      <c r="L4" s="75" t="s">
        <v>91</v>
      </c>
      <c r="M4" s="75" t="s">
        <v>92</v>
      </c>
      <c r="N4" s="75" t="s">
        <v>89</v>
      </c>
      <c r="O4" s="75" t="s">
        <v>90</v>
      </c>
      <c r="P4" s="75" t="s">
        <v>91</v>
      </c>
      <c r="Q4" s="75" t="s">
        <v>92</v>
      </c>
    </row>
    <row r="5" spans="1:17" ht="15" thickBot="1" x14ac:dyDescent="0.4">
      <c r="A5" s="334" t="s">
        <v>903</v>
      </c>
      <c r="B5" s="335"/>
      <c r="C5" s="335"/>
      <c r="D5" s="335"/>
      <c r="E5" s="335"/>
      <c r="F5" s="335"/>
      <c r="G5" s="335"/>
      <c r="H5" s="335"/>
      <c r="I5" s="335"/>
      <c r="J5" s="335"/>
      <c r="K5" s="335"/>
      <c r="L5" s="335"/>
      <c r="M5" s="335"/>
      <c r="N5" s="335"/>
      <c r="O5" s="335"/>
      <c r="P5" s="335"/>
      <c r="Q5" s="336"/>
    </row>
    <row r="6" spans="1:17" ht="15" thickBot="1" x14ac:dyDescent="0.4">
      <c r="A6" s="108" t="s">
        <v>94</v>
      </c>
      <c r="B6" s="50">
        <v>0</v>
      </c>
      <c r="C6" s="50">
        <v>0</v>
      </c>
      <c r="D6" s="50">
        <v>0</v>
      </c>
      <c r="E6" s="50">
        <v>0</v>
      </c>
      <c r="F6" s="50">
        <v>0.4</v>
      </c>
      <c r="G6" s="50">
        <v>0.4</v>
      </c>
      <c r="H6" s="50">
        <v>0.1</v>
      </c>
      <c r="I6" s="50">
        <v>3</v>
      </c>
      <c r="J6" s="50">
        <v>2.6</v>
      </c>
      <c r="K6" s="50">
        <v>1.8</v>
      </c>
      <c r="L6" s="50">
        <v>0.6</v>
      </c>
      <c r="M6" s="50">
        <v>10</v>
      </c>
      <c r="N6" s="50">
        <v>4.8</v>
      </c>
      <c r="O6" s="50">
        <v>1.6</v>
      </c>
      <c r="P6" s="50">
        <v>2.4</v>
      </c>
      <c r="Q6" s="50">
        <v>9.1999999999999993</v>
      </c>
    </row>
    <row r="7" spans="1:17" ht="15" thickBot="1" x14ac:dyDescent="0.4">
      <c r="A7" s="108" t="s">
        <v>95</v>
      </c>
      <c r="B7" s="50">
        <v>7.8</v>
      </c>
      <c r="C7" s="50">
        <v>1.7</v>
      </c>
      <c r="D7" s="50">
        <v>5</v>
      </c>
      <c r="E7" s="50">
        <v>12</v>
      </c>
      <c r="F7" s="50">
        <v>9.6</v>
      </c>
      <c r="G7" s="50">
        <v>2</v>
      </c>
      <c r="H7" s="50">
        <v>6.3</v>
      </c>
      <c r="I7" s="50">
        <v>14.4</v>
      </c>
      <c r="J7" s="50">
        <v>11.7</v>
      </c>
      <c r="K7" s="50">
        <v>2.4</v>
      </c>
      <c r="L7" s="50">
        <v>7.7</v>
      </c>
      <c r="M7" s="50">
        <v>17.399999999999999</v>
      </c>
      <c r="N7" s="50">
        <v>17.2</v>
      </c>
      <c r="O7" s="50">
        <v>3</v>
      </c>
      <c r="P7" s="50">
        <v>12</v>
      </c>
      <c r="Q7" s="50">
        <v>24</v>
      </c>
    </row>
    <row r="8" spans="1:17" ht="15" thickBot="1" x14ac:dyDescent="0.4">
      <c r="A8" s="108" t="s">
        <v>904</v>
      </c>
      <c r="B8" s="50">
        <v>92.2</v>
      </c>
      <c r="C8" s="50">
        <v>1.7</v>
      </c>
      <c r="D8" s="50">
        <v>88</v>
      </c>
      <c r="E8" s="50">
        <v>95</v>
      </c>
      <c r="F8" s="50">
        <v>90</v>
      </c>
      <c r="G8" s="50">
        <v>2.1</v>
      </c>
      <c r="H8" s="50">
        <v>85.1</v>
      </c>
      <c r="I8" s="50">
        <v>93.3</v>
      </c>
      <c r="J8" s="50">
        <v>85.7</v>
      </c>
      <c r="K8" s="50">
        <v>2.9</v>
      </c>
      <c r="L8" s="50">
        <v>79</v>
      </c>
      <c r="M8" s="50">
        <v>90.6</v>
      </c>
      <c r="N8" s="50">
        <v>78</v>
      </c>
      <c r="O8" s="50">
        <v>3.4</v>
      </c>
      <c r="P8" s="50">
        <v>70.599999999999994</v>
      </c>
      <c r="Q8" s="50">
        <v>84.1</v>
      </c>
    </row>
    <row r="9" spans="1:17" ht="15" thickBot="1" x14ac:dyDescent="0.4">
      <c r="A9" s="334" t="s">
        <v>905</v>
      </c>
      <c r="B9" s="335"/>
      <c r="C9" s="335"/>
      <c r="D9" s="335"/>
      <c r="E9" s="335"/>
      <c r="F9" s="335"/>
      <c r="G9" s="335"/>
      <c r="H9" s="335"/>
      <c r="I9" s="335"/>
      <c r="J9" s="335"/>
      <c r="K9" s="335"/>
      <c r="L9" s="335"/>
      <c r="M9" s="335"/>
      <c r="N9" s="335"/>
      <c r="O9" s="335"/>
      <c r="P9" s="335"/>
      <c r="Q9" s="336"/>
    </row>
    <row r="10" spans="1:17" ht="15" thickBot="1" x14ac:dyDescent="0.4">
      <c r="A10" s="108" t="s">
        <v>94</v>
      </c>
      <c r="B10" s="50">
        <v>68.900000000000006</v>
      </c>
      <c r="C10" s="50">
        <v>3.5</v>
      </c>
      <c r="D10" s="50">
        <v>61.5</v>
      </c>
      <c r="E10" s="50">
        <v>75.400000000000006</v>
      </c>
      <c r="F10" s="50">
        <v>65.2</v>
      </c>
      <c r="G10" s="50">
        <v>3.9</v>
      </c>
      <c r="H10" s="50">
        <v>57.2</v>
      </c>
      <c r="I10" s="50">
        <v>72.5</v>
      </c>
      <c r="J10" s="50">
        <v>54.7</v>
      </c>
      <c r="K10" s="50">
        <v>4.3</v>
      </c>
      <c r="L10" s="50">
        <v>46.1</v>
      </c>
      <c r="M10" s="50">
        <v>63</v>
      </c>
      <c r="N10" s="50">
        <v>57.9</v>
      </c>
      <c r="O10" s="50">
        <v>5.2</v>
      </c>
      <c r="P10" s="50">
        <v>47.5</v>
      </c>
      <c r="Q10" s="50">
        <v>67.599999999999994</v>
      </c>
    </row>
    <row r="11" spans="1:17" ht="15" thickBot="1" x14ac:dyDescent="0.4">
      <c r="A11" s="108" t="s">
        <v>95</v>
      </c>
      <c r="B11" s="50">
        <v>26.5</v>
      </c>
      <c r="C11" s="50">
        <v>3.3</v>
      </c>
      <c r="D11" s="50">
        <v>20.5</v>
      </c>
      <c r="E11" s="50">
        <v>33.6</v>
      </c>
      <c r="F11" s="50">
        <v>29</v>
      </c>
      <c r="G11" s="50">
        <v>3.8</v>
      </c>
      <c r="H11" s="50">
        <v>22.2</v>
      </c>
      <c r="I11" s="50">
        <v>36.9</v>
      </c>
      <c r="J11" s="50">
        <v>40.799999999999997</v>
      </c>
      <c r="K11" s="50">
        <v>4.3</v>
      </c>
      <c r="L11" s="50">
        <v>32.700000000000003</v>
      </c>
      <c r="M11" s="50">
        <v>49.4</v>
      </c>
      <c r="N11" s="50">
        <v>37.1</v>
      </c>
      <c r="O11" s="50">
        <v>5.2</v>
      </c>
      <c r="P11" s="50">
        <v>27.5</v>
      </c>
      <c r="Q11" s="50">
        <v>47.8</v>
      </c>
    </row>
    <row r="12" spans="1:17" ht="15" thickBot="1" x14ac:dyDescent="0.4">
      <c r="A12" s="108" t="s">
        <v>904</v>
      </c>
      <c r="B12" s="50">
        <v>4.5999999999999996</v>
      </c>
      <c r="C12" s="50">
        <v>2</v>
      </c>
      <c r="D12" s="50">
        <v>1.9</v>
      </c>
      <c r="E12" s="50">
        <v>10.5</v>
      </c>
      <c r="F12" s="50">
        <v>5.8</v>
      </c>
      <c r="G12" s="50">
        <v>2.1</v>
      </c>
      <c r="H12" s="50">
        <v>2.8</v>
      </c>
      <c r="I12" s="50">
        <v>11.6</v>
      </c>
      <c r="J12" s="50">
        <v>4.5</v>
      </c>
      <c r="K12" s="50">
        <v>2</v>
      </c>
      <c r="L12" s="50">
        <v>1.9</v>
      </c>
      <c r="M12" s="50">
        <v>10.3</v>
      </c>
      <c r="N12" s="50">
        <v>5</v>
      </c>
      <c r="O12" s="50">
        <v>1.4</v>
      </c>
      <c r="P12" s="50">
        <v>2.8</v>
      </c>
      <c r="Q12" s="50">
        <v>8.6999999999999993</v>
      </c>
    </row>
    <row r="13" spans="1:17" ht="15" thickBot="1" x14ac:dyDescent="0.4">
      <c r="A13" s="334" t="s">
        <v>906</v>
      </c>
      <c r="B13" s="335"/>
      <c r="C13" s="335"/>
      <c r="D13" s="335"/>
      <c r="E13" s="335"/>
      <c r="F13" s="335"/>
      <c r="G13" s="335"/>
      <c r="H13" s="335"/>
      <c r="I13" s="335"/>
      <c r="J13" s="335"/>
      <c r="K13" s="335"/>
      <c r="L13" s="335"/>
      <c r="M13" s="335"/>
      <c r="N13" s="335"/>
      <c r="O13" s="335"/>
      <c r="P13" s="335"/>
      <c r="Q13" s="336"/>
    </row>
    <row r="14" spans="1:17" ht="15" thickBot="1" x14ac:dyDescent="0.4">
      <c r="A14" s="108" t="s">
        <v>94</v>
      </c>
      <c r="B14" s="50">
        <v>27.3</v>
      </c>
      <c r="C14" s="50">
        <v>3.4</v>
      </c>
      <c r="D14" s="50">
        <v>21.1</v>
      </c>
      <c r="E14" s="50">
        <v>34.5</v>
      </c>
      <c r="F14" s="50">
        <v>39.299999999999997</v>
      </c>
      <c r="G14" s="50">
        <v>3.8</v>
      </c>
      <c r="H14" s="50">
        <v>32.200000000000003</v>
      </c>
      <c r="I14" s="50">
        <v>47</v>
      </c>
      <c r="J14" s="50">
        <v>63.4</v>
      </c>
      <c r="K14" s="50">
        <v>4.2</v>
      </c>
      <c r="L14" s="50">
        <v>54.8</v>
      </c>
      <c r="M14" s="50">
        <v>71.099999999999994</v>
      </c>
      <c r="N14" s="50">
        <v>78.2</v>
      </c>
      <c r="O14" s="50">
        <v>4</v>
      </c>
      <c r="P14" s="50">
        <v>69.400000000000006</v>
      </c>
      <c r="Q14" s="50">
        <v>85</v>
      </c>
    </row>
    <row r="15" spans="1:17" ht="15" thickBot="1" x14ac:dyDescent="0.4">
      <c r="A15" s="108" t="s">
        <v>95</v>
      </c>
      <c r="B15" s="50">
        <v>61.4</v>
      </c>
      <c r="C15" s="50">
        <v>3.6</v>
      </c>
      <c r="D15" s="50">
        <v>54.1</v>
      </c>
      <c r="E15" s="50">
        <v>68.099999999999994</v>
      </c>
      <c r="F15" s="50">
        <v>46.2</v>
      </c>
      <c r="G15" s="50">
        <v>4</v>
      </c>
      <c r="H15" s="50">
        <v>38.5</v>
      </c>
      <c r="I15" s="50">
        <v>54</v>
      </c>
      <c r="J15" s="50">
        <v>31.6</v>
      </c>
      <c r="K15" s="50">
        <v>4</v>
      </c>
      <c r="L15" s="50">
        <v>24.3</v>
      </c>
      <c r="M15" s="50">
        <v>39.799999999999997</v>
      </c>
      <c r="N15" s="50">
        <v>18.5</v>
      </c>
      <c r="O15" s="50">
        <v>3.5</v>
      </c>
      <c r="P15" s="50">
        <v>12.5</v>
      </c>
      <c r="Q15" s="50">
        <v>26.4</v>
      </c>
    </row>
    <row r="16" spans="1:17" ht="15" thickBot="1" x14ac:dyDescent="0.4">
      <c r="A16" s="108" t="s">
        <v>904</v>
      </c>
      <c r="B16" s="50">
        <v>11.4</v>
      </c>
      <c r="C16" s="50">
        <v>2</v>
      </c>
      <c r="D16" s="50">
        <v>7.9</v>
      </c>
      <c r="E16" s="50">
        <v>16</v>
      </c>
      <c r="F16" s="50">
        <v>14.5</v>
      </c>
      <c r="G16" s="50">
        <v>3.7</v>
      </c>
      <c r="H16" s="50">
        <v>8.6999999999999993</v>
      </c>
      <c r="I16" s="50">
        <v>23.3</v>
      </c>
      <c r="J16" s="50">
        <v>5.0999999999999996</v>
      </c>
      <c r="K16" s="50">
        <v>2.2000000000000002</v>
      </c>
      <c r="L16" s="50">
        <v>2.1</v>
      </c>
      <c r="M16" s="50">
        <v>11.8</v>
      </c>
      <c r="N16" s="50">
        <v>3.3</v>
      </c>
      <c r="O16" s="50">
        <v>2.2999999999999998</v>
      </c>
      <c r="P16" s="50">
        <v>0.8</v>
      </c>
      <c r="Q16" s="50">
        <v>12.1</v>
      </c>
    </row>
    <row r="17" spans="1:17" ht="15" thickBot="1" x14ac:dyDescent="0.4">
      <c r="A17" s="334" t="s">
        <v>907</v>
      </c>
      <c r="B17" s="335"/>
      <c r="C17" s="335"/>
      <c r="D17" s="335"/>
      <c r="E17" s="335"/>
      <c r="F17" s="335"/>
      <c r="G17" s="335"/>
      <c r="H17" s="335"/>
      <c r="I17" s="335"/>
      <c r="J17" s="335"/>
      <c r="K17" s="335"/>
      <c r="L17" s="335"/>
      <c r="M17" s="335"/>
      <c r="N17" s="335"/>
      <c r="O17" s="335"/>
      <c r="P17" s="335"/>
      <c r="Q17" s="336"/>
    </row>
    <row r="18" spans="1:17" ht="15" thickBot="1" x14ac:dyDescent="0.4">
      <c r="A18" s="108" t="s">
        <v>94</v>
      </c>
      <c r="B18" s="50">
        <v>57.9</v>
      </c>
      <c r="C18" s="50">
        <v>3.7</v>
      </c>
      <c r="D18" s="50">
        <v>50.5</v>
      </c>
      <c r="E18" s="50">
        <v>64.900000000000006</v>
      </c>
      <c r="F18" s="50">
        <v>71.2</v>
      </c>
      <c r="G18" s="50">
        <v>3.4</v>
      </c>
      <c r="H18" s="50">
        <v>64</v>
      </c>
      <c r="I18" s="50">
        <v>77.5</v>
      </c>
      <c r="J18" s="50">
        <v>68.900000000000006</v>
      </c>
      <c r="K18" s="50">
        <v>4</v>
      </c>
      <c r="L18" s="50">
        <v>60.6</v>
      </c>
      <c r="M18" s="50">
        <v>76.2</v>
      </c>
      <c r="N18" s="50">
        <v>72.2</v>
      </c>
      <c r="O18" s="50">
        <v>4.3</v>
      </c>
      <c r="P18" s="50">
        <v>62.9</v>
      </c>
      <c r="Q18" s="50">
        <v>79.900000000000006</v>
      </c>
    </row>
    <row r="19" spans="1:17" ht="15" thickBot="1" x14ac:dyDescent="0.4">
      <c r="A19" s="108" t="s">
        <v>95</v>
      </c>
      <c r="B19" s="50">
        <v>40.799999999999997</v>
      </c>
      <c r="C19" s="50">
        <v>3.7</v>
      </c>
      <c r="D19" s="50">
        <v>33.799999999999997</v>
      </c>
      <c r="E19" s="50">
        <v>48.2</v>
      </c>
      <c r="F19" s="50">
        <v>27.4</v>
      </c>
      <c r="G19" s="50">
        <v>3.4</v>
      </c>
      <c r="H19" s="50">
        <v>21.3</v>
      </c>
      <c r="I19" s="50">
        <v>34.6</v>
      </c>
      <c r="J19" s="50">
        <v>28.8</v>
      </c>
      <c r="K19" s="50">
        <v>3.9</v>
      </c>
      <c r="L19" s="50">
        <v>21.7</v>
      </c>
      <c r="M19" s="50">
        <v>37</v>
      </c>
      <c r="N19" s="50">
        <v>24.3</v>
      </c>
      <c r="O19" s="50">
        <v>4</v>
      </c>
      <c r="P19" s="50">
        <v>17.3</v>
      </c>
      <c r="Q19" s="50">
        <v>33</v>
      </c>
    </row>
    <row r="20" spans="1:17" ht="15" thickBot="1" x14ac:dyDescent="0.4">
      <c r="A20" s="108" t="s">
        <v>904</v>
      </c>
      <c r="B20" s="50">
        <v>1.3</v>
      </c>
      <c r="C20" s="50">
        <v>0.6</v>
      </c>
      <c r="D20" s="50">
        <v>0.5</v>
      </c>
      <c r="E20" s="50">
        <v>3.3</v>
      </c>
      <c r="F20" s="50">
        <v>1.4</v>
      </c>
      <c r="G20" s="50">
        <v>0.7</v>
      </c>
      <c r="H20" s="50">
        <v>0.5</v>
      </c>
      <c r="I20" s="50">
        <v>3.7</v>
      </c>
      <c r="J20" s="50">
        <v>2.2999999999999998</v>
      </c>
      <c r="K20" s="50">
        <v>1.1000000000000001</v>
      </c>
      <c r="L20" s="50">
        <v>0.9</v>
      </c>
      <c r="M20" s="50">
        <v>6</v>
      </c>
      <c r="N20" s="50">
        <v>3.5</v>
      </c>
      <c r="O20" s="50">
        <v>2.2000000000000002</v>
      </c>
      <c r="P20" s="50">
        <v>1</v>
      </c>
      <c r="Q20" s="50">
        <v>11.3</v>
      </c>
    </row>
    <row r="21" spans="1:17" ht="15" thickBot="1" x14ac:dyDescent="0.4">
      <c r="A21" s="340" t="s">
        <v>908</v>
      </c>
      <c r="B21" s="341"/>
      <c r="C21" s="341"/>
      <c r="D21" s="341"/>
      <c r="E21" s="341"/>
      <c r="F21" s="341"/>
      <c r="G21" s="341"/>
      <c r="H21" s="341"/>
      <c r="I21" s="341"/>
      <c r="J21" s="341"/>
      <c r="K21" s="341"/>
      <c r="L21" s="341"/>
      <c r="M21" s="341"/>
      <c r="N21" s="341"/>
      <c r="O21" s="341"/>
      <c r="P21" s="341"/>
      <c r="Q21" s="342"/>
    </row>
    <row r="22" spans="1:17" ht="15" thickBot="1" x14ac:dyDescent="0.4">
      <c r="A22" s="108" t="s">
        <v>94</v>
      </c>
      <c r="B22" s="50">
        <v>34.5</v>
      </c>
      <c r="C22" s="50">
        <v>3.5</v>
      </c>
      <c r="D22" s="50">
        <v>27.9</v>
      </c>
      <c r="E22" s="50">
        <v>41.7</v>
      </c>
      <c r="F22" s="50">
        <v>38.6</v>
      </c>
      <c r="G22" s="50">
        <v>3.8</v>
      </c>
      <c r="H22" s="50">
        <v>31.4</v>
      </c>
      <c r="I22" s="50">
        <v>46.2</v>
      </c>
      <c r="J22" s="50">
        <v>50.3</v>
      </c>
      <c r="K22" s="50">
        <v>4.4000000000000004</v>
      </c>
      <c r="L22" s="50">
        <v>41.8</v>
      </c>
      <c r="M22" s="50">
        <v>58.7</v>
      </c>
      <c r="N22" s="50">
        <v>37.9</v>
      </c>
      <c r="O22" s="50">
        <v>4.5999999999999996</v>
      </c>
      <c r="P22" s="50">
        <v>29.4</v>
      </c>
      <c r="Q22" s="50">
        <v>47.2</v>
      </c>
    </row>
    <row r="23" spans="1:17" ht="15" thickBot="1" x14ac:dyDescent="0.4">
      <c r="A23" s="108" t="s">
        <v>95</v>
      </c>
      <c r="B23" s="50">
        <v>56.4</v>
      </c>
      <c r="C23" s="50">
        <v>3.7</v>
      </c>
      <c r="D23" s="50">
        <v>49</v>
      </c>
      <c r="E23" s="50">
        <v>63.5</v>
      </c>
      <c r="F23" s="50">
        <v>52.4</v>
      </c>
      <c r="G23" s="50">
        <v>4</v>
      </c>
      <c r="H23" s="50">
        <v>44.5</v>
      </c>
      <c r="I23" s="50">
        <v>60.1</v>
      </c>
      <c r="J23" s="50">
        <v>45.7</v>
      </c>
      <c r="K23" s="50">
        <v>4.3</v>
      </c>
      <c r="L23" s="50">
        <v>37.4</v>
      </c>
      <c r="M23" s="50">
        <v>54.2</v>
      </c>
      <c r="N23" s="50">
        <v>55.4</v>
      </c>
      <c r="O23" s="50">
        <v>5</v>
      </c>
      <c r="P23" s="50">
        <v>45.6</v>
      </c>
      <c r="Q23" s="50">
        <v>64.8</v>
      </c>
    </row>
    <row r="24" spans="1:17" ht="15" thickBot="1" x14ac:dyDescent="0.4">
      <c r="A24" s="108" t="s">
        <v>904</v>
      </c>
      <c r="B24" s="50">
        <v>9.1999999999999993</v>
      </c>
      <c r="C24" s="50">
        <v>2.8</v>
      </c>
      <c r="D24" s="50">
        <v>4.9000000000000004</v>
      </c>
      <c r="E24" s="50">
        <v>16.3</v>
      </c>
      <c r="F24" s="50">
        <v>9.1</v>
      </c>
      <c r="G24" s="50">
        <v>2.8</v>
      </c>
      <c r="H24" s="50">
        <v>4.9000000000000004</v>
      </c>
      <c r="I24" s="50">
        <v>16.2</v>
      </c>
      <c r="J24" s="50">
        <v>4.0999999999999996</v>
      </c>
      <c r="K24" s="50">
        <v>1.5</v>
      </c>
      <c r="L24" s="50">
        <v>2</v>
      </c>
      <c r="M24" s="50">
        <v>8.1999999999999993</v>
      </c>
      <c r="N24" s="50">
        <v>6.7</v>
      </c>
      <c r="O24" s="50">
        <v>2.5</v>
      </c>
      <c r="P24" s="50">
        <v>3.2</v>
      </c>
      <c r="Q24" s="50">
        <v>13.6</v>
      </c>
    </row>
    <row r="25" spans="1:17" ht="15" thickBot="1" x14ac:dyDescent="0.4">
      <c r="A25" s="334" t="s">
        <v>909</v>
      </c>
      <c r="B25" s="335"/>
      <c r="C25" s="335"/>
      <c r="D25" s="335"/>
      <c r="E25" s="335"/>
      <c r="F25" s="335"/>
      <c r="G25" s="335"/>
      <c r="H25" s="335"/>
      <c r="I25" s="335"/>
      <c r="J25" s="335"/>
      <c r="K25" s="335"/>
      <c r="L25" s="335"/>
      <c r="M25" s="335"/>
      <c r="N25" s="335"/>
      <c r="O25" s="335"/>
      <c r="P25" s="335"/>
      <c r="Q25" s="336"/>
    </row>
    <row r="26" spans="1:17" ht="15" thickBot="1" x14ac:dyDescent="0.4">
      <c r="A26" s="108" t="s">
        <v>94</v>
      </c>
      <c r="B26" s="50">
        <v>52.6</v>
      </c>
      <c r="C26" s="50">
        <v>3.6</v>
      </c>
      <c r="D26" s="50">
        <v>45.6</v>
      </c>
      <c r="E26" s="50">
        <v>59.6</v>
      </c>
      <c r="F26" s="50">
        <v>36</v>
      </c>
      <c r="G26" s="50">
        <v>3.7</v>
      </c>
      <c r="H26" s="50">
        <v>29</v>
      </c>
      <c r="I26" s="50">
        <v>43.7</v>
      </c>
      <c r="J26" s="50">
        <v>40.5</v>
      </c>
      <c r="K26" s="50">
        <v>4.2</v>
      </c>
      <c r="L26" s="50">
        <v>32.5</v>
      </c>
      <c r="M26" s="50">
        <v>48.9</v>
      </c>
      <c r="N26" s="50">
        <v>53.3</v>
      </c>
      <c r="O26" s="50">
        <v>5.3</v>
      </c>
      <c r="P26" s="50">
        <v>42.9</v>
      </c>
      <c r="Q26" s="50">
        <v>63.5</v>
      </c>
    </row>
    <row r="27" spans="1:17" ht="15" thickBot="1" x14ac:dyDescent="0.4">
      <c r="A27" s="108" t="s">
        <v>95</v>
      </c>
      <c r="B27" s="50">
        <v>44.5</v>
      </c>
      <c r="C27" s="50">
        <v>3.5</v>
      </c>
      <c r="D27" s="50">
        <v>37.700000000000003</v>
      </c>
      <c r="E27" s="50">
        <v>51.4</v>
      </c>
      <c r="F27" s="50">
        <v>57.9</v>
      </c>
      <c r="G27" s="50">
        <v>3.9</v>
      </c>
      <c r="H27" s="50">
        <v>50.1</v>
      </c>
      <c r="I27" s="50">
        <v>65.400000000000006</v>
      </c>
      <c r="J27" s="50">
        <v>56.3</v>
      </c>
      <c r="K27" s="50">
        <v>4.3</v>
      </c>
      <c r="L27" s="50">
        <v>47.8</v>
      </c>
      <c r="M27" s="50">
        <v>64.5</v>
      </c>
      <c r="N27" s="50">
        <v>41</v>
      </c>
      <c r="O27" s="50">
        <v>5.4</v>
      </c>
      <c r="P27" s="50">
        <v>31</v>
      </c>
      <c r="Q27" s="50">
        <v>51.8</v>
      </c>
    </row>
    <row r="28" spans="1:17" ht="15" thickBot="1" x14ac:dyDescent="0.4">
      <c r="A28" s="108" t="s">
        <v>904</v>
      </c>
      <c r="B28" s="50">
        <v>2.9</v>
      </c>
      <c r="C28" s="50">
        <v>0.9</v>
      </c>
      <c r="D28" s="50">
        <v>1.5</v>
      </c>
      <c r="E28" s="50">
        <v>5.5</v>
      </c>
      <c r="F28" s="50">
        <v>6</v>
      </c>
      <c r="G28" s="50">
        <v>2.1</v>
      </c>
      <c r="H28" s="50">
        <v>3</v>
      </c>
      <c r="I28" s="50">
        <v>11.8</v>
      </c>
      <c r="J28" s="50">
        <v>3.2</v>
      </c>
      <c r="K28" s="50">
        <v>1.6</v>
      </c>
      <c r="L28" s="50">
        <v>1.2</v>
      </c>
      <c r="M28" s="50">
        <v>8.1999999999999993</v>
      </c>
      <c r="N28" s="50">
        <v>5.6</v>
      </c>
      <c r="O28" s="50">
        <v>2.5</v>
      </c>
      <c r="P28" s="50">
        <v>2.2999999999999998</v>
      </c>
      <c r="Q28" s="50">
        <v>13.2</v>
      </c>
    </row>
    <row r="29" spans="1:17" ht="15" thickBot="1" x14ac:dyDescent="0.4">
      <c r="A29" s="334" t="s">
        <v>910</v>
      </c>
      <c r="B29" s="335"/>
      <c r="C29" s="335"/>
      <c r="D29" s="335"/>
      <c r="E29" s="335"/>
      <c r="F29" s="335"/>
      <c r="G29" s="335"/>
      <c r="H29" s="335"/>
      <c r="I29" s="335"/>
      <c r="J29" s="335"/>
      <c r="K29" s="335"/>
      <c r="L29" s="335"/>
      <c r="M29" s="335"/>
      <c r="N29" s="335"/>
      <c r="O29" s="335"/>
      <c r="P29" s="335"/>
      <c r="Q29" s="336"/>
    </row>
    <row r="30" spans="1:17" ht="15" thickBot="1" x14ac:dyDescent="0.4">
      <c r="A30" s="108" t="s">
        <v>94</v>
      </c>
      <c r="B30" s="50">
        <v>59.6</v>
      </c>
      <c r="C30" s="50">
        <v>3.4</v>
      </c>
      <c r="D30" s="50">
        <v>52.7</v>
      </c>
      <c r="E30" s="50">
        <v>66.099999999999994</v>
      </c>
      <c r="F30" s="50">
        <v>70.400000000000006</v>
      </c>
      <c r="G30" s="50">
        <v>3.5</v>
      </c>
      <c r="H30" s="50">
        <v>63</v>
      </c>
      <c r="I30" s="50">
        <v>76.900000000000006</v>
      </c>
      <c r="J30" s="50">
        <v>71.8</v>
      </c>
      <c r="K30" s="50">
        <v>3.9</v>
      </c>
      <c r="L30" s="50">
        <v>63.5</v>
      </c>
      <c r="M30" s="50">
        <v>78.900000000000006</v>
      </c>
      <c r="N30" s="50">
        <v>78</v>
      </c>
      <c r="O30" s="50">
        <v>3.9</v>
      </c>
      <c r="P30" s="50">
        <v>69.400000000000006</v>
      </c>
      <c r="Q30" s="50">
        <v>84.7</v>
      </c>
    </row>
    <row r="31" spans="1:17" ht="15" thickBot="1" x14ac:dyDescent="0.4">
      <c r="A31" s="108" t="s">
        <v>95</v>
      </c>
      <c r="B31" s="50">
        <v>38.700000000000003</v>
      </c>
      <c r="C31" s="50">
        <v>3.4</v>
      </c>
      <c r="D31" s="50">
        <v>32.299999999999997</v>
      </c>
      <c r="E31" s="50">
        <v>45.6</v>
      </c>
      <c r="F31" s="50">
        <v>26.8</v>
      </c>
      <c r="G31" s="50">
        <v>3.4</v>
      </c>
      <c r="H31" s="50">
        <v>20.6</v>
      </c>
      <c r="I31" s="50">
        <v>34.1</v>
      </c>
      <c r="J31" s="50">
        <v>27.1</v>
      </c>
      <c r="K31" s="50">
        <v>3.9</v>
      </c>
      <c r="L31" s="50">
        <v>20.100000000000001</v>
      </c>
      <c r="M31" s="50">
        <v>35.4</v>
      </c>
      <c r="N31" s="50">
        <v>17.600000000000001</v>
      </c>
      <c r="O31" s="50">
        <v>3.4</v>
      </c>
      <c r="P31" s="50">
        <v>11.8</v>
      </c>
      <c r="Q31" s="50">
        <v>25.4</v>
      </c>
    </row>
    <row r="32" spans="1:17" ht="15" thickBot="1" x14ac:dyDescent="0.4">
      <c r="A32" s="108" t="s">
        <v>904</v>
      </c>
      <c r="B32" s="50">
        <v>1.7</v>
      </c>
      <c r="C32" s="50">
        <v>0.8</v>
      </c>
      <c r="D32" s="50">
        <v>0.7</v>
      </c>
      <c r="E32" s="50">
        <v>4.4000000000000004</v>
      </c>
      <c r="F32" s="50">
        <v>2.8</v>
      </c>
      <c r="G32" s="50">
        <v>1.2</v>
      </c>
      <c r="H32" s="50">
        <v>1.2</v>
      </c>
      <c r="I32" s="50">
        <v>6.2</v>
      </c>
      <c r="J32" s="50">
        <v>1.1000000000000001</v>
      </c>
      <c r="K32" s="50">
        <v>0.8</v>
      </c>
      <c r="L32" s="50">
        <v>0.3</v>
      </c>
      <c r="M32" s="50">
        <v>4.7</v>
      </c>
      <c r="N32" s="50">
        <v>4.4000000000000004</v>
      </c>
      <c r="O32" s="50">
        <v>2.2000000000000002</v>
      </c>
      <c r="P32" s="50">
        <v>1.6</v>
      </c>
      <c r="Q32" s="50">
        <v>11.4</v>
      </c>
    </row>
    <row r="33" spans="1:17" ht="15" thickBot="1" x14ac:dyDescent="0.4">
      <c r="A33" s="334" t="s">
        <v>911</v>
      </c>
      <c r="B33" s="335"/>
      <c r="C33" s="335"/>
      <c r="D33" s="335"/>
      <c r="E33" s="335"/>
      <c r="F33" s="335"/>
      <c r="G33" s="335"/>
      <c r="H33" s="335"/>
      <c r="I33" s="335"/>
      <c r="J33" s="335"/>
      <c r="K33" s="335"/>
      <c r="L33" s="335"/>
      <c r="M33" s="335"/>
      <c r="N33" s="335"/>
      <c r="O33" s="335"/>
      <c r="P33" s="335"/>
      <c r="Q33" s="336"/>
    </row>
    <row r="34" spans="1:17" ht="15" thickBot="1" x14ac:dyDescent="0.4">
      <c r="A34" s="108" t="s">
        <v>94</v>
      </c>
      <c r="B34" s="50">
        <v>8.8000000000000007</v>
      </c>
      <c r="C34" s="50">
        <v>2.2000000000000002</v>
      </c>
      <c r="D34" s="50">
        <v>5.3</v>
      </c>
      <c r="E34" s="50">
        <v>14.2</v>
      </c>
      <c r="F34" s="50">
        <v>14.4</v>
      </c>
      <c r="G34" s="50">
        <v>3.1</v>
      </c>
      <c r="H34" s="50">
        <v>9.3000000000000007</v>
      </c>
      <c r="I34" s="50">
        <v>21.7</v>
      </c>
      <c r="J34" s="50">
        <v>31.1</v>
      </c>
      <c r="K34" s="50">
        <v>4</v>
      </c>
      <c r="L34" s="50">
        <v>23.9</v>
      </c>
      <c r="M34" s="50">
        <v>39.299999999999997</v>
      </c>
      <c r="N34" s="50">
        <v>46.1</v>
      </c>
      <c r="O34" s="50">
        <v>5.0999999999999996</v>
      </c>
      <c r="P34" s="50">
        <v>36.4</v>
      </c>
      <c r="Q34" s="50">
        <v>56</v>
      </c>
    </row>
    <row r="35" spans="1:17" ht="15" thickBot="1" x14ac:dyDescent="0.4">
      <c r="A35" s="108" t="s">
        <v>95</v>
      </c>
      <c r="B35" s="50">
        <v>91.2</v>
      </c>
      <c r="C35" s="50">
        <v>2.2000000000000002</v>
      </c>
      <c r="D35" s="50">
        <v>85.8</v>
      </c>
      <c r="E35" s="50">
        <v>94.7</v>
      </c>
      <c r="F35" s="50">
        <v>85.2</v>
      </c>
      <c r="G35" s="50">
        <v>3.2</v>
      </c>
      <c r="H35" s="50">
        <v>77.900000000000006</v>
      </c>
      <c r="I35" s="50">
        <v>90.4</v>
      </c>
      <c r="J35" s="50">
        <v>68.900000000000006</v>
      </c>
      <c r="K35" s="50">
        <v>4</v>
      </c>
      <c r="L35" s="50">
        <v>60.7</v>
      </c>
      <c r="M35" s="50">
        <v>76.099999999999994</v>
      </c>
      <c r="N35" s="50">
        <v>53.9</v>
      </c>
      <c r="O35" s="50">
        <v>5.0999999999999996</v>
      </c>
      <c r="P35" s="50">
        <v>44</v>
      </c>
      <c r="Q35" s="50">
        <v>63.6</v>
      </c>
    </row>
    <row r="36" spans="1:17" ht="15" thickBot="1" x14ac:dyDescent="0.4">
      <c r="A36" s="108" t="s">
        <v>904</v>
      </c>
      <c r="B36" s="50">
        <v>0</v>
      </c>
      <c r="C36" s="50">
        <v>0</v>
      </c>
      <c r="D36" s="50">
        <v>0</v>
      </c>
      <c r="E36" s="50">
        <v>0</v>
      </c>
      <c r="F36" s="50">
        <v>0.4</v>
      </c>
      <c r="G36" s="50">
        <v>0.4</v>
      </c>
      <c r="H36" s="50">
        <v>0.1</v>
      </c>
      <c r="I36" s="50">
        <v>3</v>
      </c>
      <c r="J36" s="50">
        <v>0</v>
      </c>
      <c r="K36" s="50">
        <v>0</v>
      </c>
      <c r="L36" s="50">
        <v>0</v>
      </c>
      <c r="M36" s="50">
        <v>0</v>
      </c>
      <c r="N36" s="50">
        <v>0</v>
      </c>
      <c r="O36" s="50">
        <v>0</v>
      </c>
      <c r="P36" s="50">
        <v>0</v>
      </c>
      <c r="Q36" s="50">
        <v>0</v>
      </c>
    </row>
    <row r="37" spans="1:17" ht="15" thickBot="1" x14ac:dyDescent="0.4">
      <c r="A37" s="340" t="s">
        <v>912</v>
      </c>
      <c r="B37" s="341"/>
      <c r="C37" s="341"/>
      <c r="D37" s="341"/>
      <c r="E37" s="341"/>
      <c r="F37" s="341"/>
      <c r="G37" s="341"/>
      <c r="H37" s="341"/>
      <c r="I37" s="341"/>
      <c r="J37" s="341"/>
      <c r="K37" s="341"/>
      <c r="L37" s="341"/>
      <c r="M37" s="341"/>
      <c r="N37" s="341"/>
      <c r="O37" s="341"/>
      <c r="P37" s="341"/>
      <c r="Q37" s="342"/>
    </row>
    <row r="38" spans="1:17" ht="15" thickBot="1" x14ac:dyDescent="0.4">
      <c r="A38" s="108" t="s">
        <v>94</v>
      </c>
      <c r="B38" s="50">
        <v>29.4</v>
      </c>
      <c r="C38" s="50">
        <v>3</v>
      </c>
      <c r="D38" s="50">
        <v>23.8</v>
      </c>
      <c r="E38" s="50">
        <v>35.700000000000003</v>
      </c>
      <c r="F38" s="50">
        <v>31.1</v>
      </c>
      <c r="G38" s="50">
        <v>4</v>
      </c>
      <c r="H38" s="50">
        <v>23.8</v>
      </c>
      <c r="I38" s="50">
        <v>39.4</v>
      </c>
      <c r="J38" s="50">
        <v>34.299999999999997</v>
      </c>
      <c r="K38" s="50">
        <v>4.0999999999999996</v>
      </c>
      <c r="L38" s="50">
        <v>26.8</v>
      </c>
      <c r="M38" s="50">
        <v>42.7</v>
      </c>
      <c r="N38" s="50">
        <v>31.9</v>
      </c>
      <c r="O38" s="50">
        <v>4.3</v>
      </c>
      <c r="P38" s="50">
        <v>24.1</v>
      </c>
      <c r="Q38" s="50">
        <v>40.799999999999997</v>
      </c>
    </row>
    <row r="39" spans="1:17" ht="15" thickBot="1" x14ac:dyDescent="0.4">
      <c r="A39" s="108" t="s">
        <v>95</v>
      </c>
      <c r="B39" s="50">
        <v>70.5</v>
      </c>
      <c r="C39" s="50">
        <v>3</v>
      </c>
      <c r="D39" s="50">
        <v>64.2</v>
      </c>
      <c r="E39" s="50">
        <v>76.099999999999994</v>
      </c>
      <c r="F39" s="50">
        <v>68.900000000000006</v>
      </c>
      <c r="G39" s="50">
        <v>4</v>
      </c>
      <c r="H39" s="50">
        <v>60.6</v>
      </c>
      <c r="I39" s="50">
        <v>76.2</v>
      </c>
      <c r="J39" s="50">
        <v>65.5</v>
      </c>
      <c r="K39" s="50">
        <v>4.0999999999999996</v>
      </c>
      <c r="L39" s="50">
        <v>57.2</v>
      </c>
      <c r="M39" s="50">
        <v>73.099999999999994</v>
      </c>
      <c r="N39" s="50">
        <v>68.099999999999994</v>
      </c>
      <c r="O39" s="50">
        <v>4.3</v>
      </c>
      <c r="P39" s="50">
        <v>59.2</v>
      </c>
      <c r="Q39" s="50">
        <v>75.900000000000006</v>
      </c>
    </row>
    <row r="40" spans="1:17" ht="15" thickBot="1" x14ac:dyDescent="0.4">
      <c r="A40" s="108" t="s">
        <v>904</v>
      </c>
      <c r="B40" s="50">
        <v>0.1</v>
      </c>
      <c r="C40" s="50">
        <v>0.1</v>
      </c>
      <c r="D40" s="50">
        <v>0</v>
      </c>
      <c r="E40" s="50">
        <v>1</v>
      </c>
      <c r="F40" s="50">
        <v>0</v>
      </c>
      <c r="G40" s="50">
        <v>0</v>
      </c>
      <c r="H40" s="50">
        <v>0</v>
      </c>
      <c r="I40" s="50">
        <v>0</v>
      </c>
      <c r="J40" s="50">
        <v>0.2</v>
      </c>
      <c r="K40" s="50">
        <v>0.2</v>
      </c>
      <c r="L40" s="50">
        <v>0</v>
      </c>
      <c r="M40" s="50">
        <v>1.2</v>
      </c>
      <c r="N40" s="50">
        <v>0</v>
      </c>
      <c r="O40" s="50">
        <v>0</v>
      </c>
      <c r="P40" s="50">
        <v>0</v>
      </c>
      <c r="Q40" s="50">
        <v>0</v>
      </c>
    </row>
    <row r="41" spans="1:17" ht="15" thickBot="1" x14ac:dyDescent="0.4">
      <c r="A41" s="27"/>
    </row>
    <row r="42" spans="1:17" ht="76" customHeight="1" thickBot="1" x14ac:dyDescent="0.4">
      <c r="A42" s="242" t="s">
        <v>126</v>
      </c>
      <c r="B42" s="349" t="s">
        <v>913</v>
      </c>
      <c r="C42" s="350"/>
      <c r="D42" s="350"/>
      <c r="E42" s="350"/>
      <c r="F42" s="350"/>
      <c r="G42" s="350"/>
      <c r="H42" s="350"/>
      <c r="I42" s="350"/>
      <c r="J42" s="350"/>
      <c r="K42" s="350"/>
      <c r="L42" s="350"/>
      <c r="M42" s="350"/>
      <c r="N42" s="350"/>
      <c r="O42" s="350"/>
      <c r="P42" s="350"/>
      <c r="Q42" s="351"/>
    </row>
    <row r="43" spans="1:17" ht="15" thickBot="1" x14ac:dyDescent="0.4">
      <c r="A43" s="299"/>
      <c r="B43" s="197" t="s">
        <v>113</v>
      </c>
      <c r="C43" s="198"/>
      <c r="D43" s="198"/>
      <c r="E43" s="199"/>
      <c r="F43" s="197" t="s">
        <v>114</v>
      </c>
      <c r="G43" s="198"/>
      <c r="H43" s="198"/>
      <c r="I43" s="199"/>
      <c r="J43" s="197" t="s">
        <v>115</v>
      </c>
      <c r="K43" s="198"/>
      <c r="L43" s="198"/>
      <c r="M43" s="199"/>
      <c r="N43" s="197" t="s">
        <v>116</v>
      </c>
      <c r="O43" s="198"/>
      <c r="P43" s="198"/>
      <c r="Q43" s="199"/>
    </row>
    <row r="44" spans="1:17" ht="15" thickBot="1" x14ac:dyDescent="0.4">
      <c r="A44" s="243"/>
      <c r="B44" s="75" t="s">
        <v>89</v>
      </c>
      <c r="C44" s="53" t="s">
        <v>90</v>
      </c>
      <c r="D44" s="53" t="s">
        <v>91</v>
      </c>
      <c r="E44" s="53" t="s">
        <v>92</v>
      </c>
      <c r="F44" s="75" t="s">
        <v>89</v>
      </c>
      <c r="G44" s="75" t="s">
        <v>90</v>
      </c>
      <c r="H44" s="75" t="s">
        <v>91</v>
      </c>
      <c r="I44" s="75" t="s">
        <v>92</v>
      </c>
      <c r="J44" s="75" t="s">
        <v>89</v>
      </c>
      <c r="K44" s="75" t="s">
        <v>90</v>
      </c>
      <c r="L44" s="75" t="s">
        <v>91</v>
      </c>
      <c r="M44" s="75" t="s">
        <v>92</v>
      </c>
      <c r="N44" s="75" t="s">
        <v>89</v>
      </c>
      <c r="O44" s="75" t="s">
        <v>90</v>
      </c>
      <c r="P44" s="75" t="s">
        <v>91</v>
      </c>
      <c r="Q44" s="75" t="s">
        <v>92</v>
      </c>
    </row>
    <row r="45" spans="1:17" ht="15" thickBot="1" x14ac:dyDescent="0.4">
      <c r="A45" s="334" t="s">
        <v>903</v>
      </c>
      <c r="B45" s="335"/>
      <c r="C45" s="335"/>
      <c r="D45" s="335"/>
      <c r="E45" s="335"/>
      <c r="F45" s="335"/>
      <c r="G45" s="335"/>
      <c r="H45" s="335"/>
      <c r="I45" s="335"/>
      <c r="J45" s="335"/>
      <c r="K45" s="335"/>
      <c r="L45" s="335"/>
      <c r="M45" s="335"/>
      <c r="N45" s="335"/>
      <c r="O45" s="335"/>
      <c r="P45" s="335"/>
      <c r="Q45" s="336"/>
    </row>
    <row r="46" spans="1:17" ht="15" thickBot="1" x14ac:dyDescent="0.4">
      <c r="A46" s="108" t="s">
        <v>94</v>
      </c>
      <c r="B46" s="50">
        <v>0</v>
      </c>
      <c r="C46" s="50">
        <v>0</v>
      </c>
      <c r="D46" s="50">
        <v>0</v>
      </c>
      <c r="E46" s="50">
        <v>0</v>
      </c>
      <c r="F46" s="50">
        <v>1.8</v>
      </c>
      <c r="G46" s="50">
        <v>1.3</v>
      </c>
      <c r="H46" s="50">
        <v>0.4</v>
      </c>
      <c r="I46" s="50">
        <v>7.5</v>
      </c>
      <c r="J46" s="50">
        <v>1.8</v>
      </c>
      <c r="K46" s="50">
        <v>0.9</v>
      </c>
      <c r="L46" s="50">
        <v>0.7</v>
      </c>
      <c r="M46" s="50">
        <v>5</v>
      </c>
      <c r="N46" s="50">
        <v>0.7</v>
      </c>
      <c r="O46" s="50">
        <v>0.5</v>
      </c>
      <c r="P46" s="50">
        <v>0.2</v>
      </c>
      <c r="Q46" s="50">
        <v>2.8</v>
      </c>
    </row>
    <row r="47" spans="1:17" ht="15" thickBot="1" x14ac:dyDescent="0.4">
      <c r="A47" s="108" t="s">
        <v>95</v>
      </c>
      <c r="B47" s="50">
        <v>8</v>
      </c>
      <c r="C47" s="50">
        <v>1.7</v>
      </c>
      <c r="D47" s="50">
        <v>5.2</v>
      </c>
      <c r="E47" s="50">
        <v>12.2</v>
      </c>
      <c r="F47" s="50">
        <v>9.3000000000000007</v>
      </c>
      <c r="G47" s="50">
        <v>2.9</v>
      </c>
      <c r="H47" s="50">
        <v>4.9000000000000004</v>
      </c>
      <c r="I47" s="50">
        <v>16.899999999999999</v>
      </c>
      <c r="J47" s="50">
        <v>19.899999999999999</v>
      </c>
      <c r="K47" s="50">
        <v>3.5</v>
      </c>
      <c r="L47" s="50">
        <v>13.8</v>
      </c>
      <c r="M47" s="50">
        <v>27.7</v>
      </c>
      <c r="N47" s="50">
        <v>27.4</v>
      </c>
      <c r="O47" s="50">
        <v>4</v>
      </c>
      <c r="P47" s="50">
        <v>20.2</v>
      </c>
      <c r="Q47" s="50">
        <v>36</v>
      </c>
    </row>
    <row r="48" spans="1:17" ht="15" thickBot="1" x14ac:dyDescent="0.4">
      <c r="A48" s="108" t="s">
        <v>904</v>
      </c>
      <c r="B48" s="50">
        <v>92</v>
      </c>
      <c r="C48" s="50">
        <v>1.7</v>
      </c>
      <c r="D48" s="50">
        <v>87.8</v>
      </c>
      <c r="E48" s="50">
        <v>94.8</v>
      </c>
      <c r="F48" s="50">
        <v>88.9</v>
      </c>
      <c r="G48" s="50">
        <v>3.2</v>
      </c>
      <c r="H48" s="50">
        <v>81</v>
      </c>
      <c r="I48" s="50">
        <v>93.8</v>
      </c>
      <c r="J48" s="50">
        <v>78.3</v>
      </c>
      <c r="K48" s="50">
        <v>3.6</v>
      </c>
      <c r="L48" s="50">
        <v>70.400000000000006</v>
      </c>
      <c r="M48" s="50">
        <v>84.5</v>
      </c>
      <c r="N48" s="50">
        <v>71.900000000000006</v>
      </c>
      <c r="O48" s="50">
        <v>4.0999999999999996</v>
      </c>
      <c r="P48" s="50">
        <v>63.4</v>
      </c>
      <c r="Q48" s="50">
        <v>79.2</v>
      </c>
    </row>
    <row r="49" spans="1:17" ht="15" thickBot="1" x14ac:dyDescent="0.4">
      <c r="A49" s="334" t="s">
        <v>914</v>
      </c>
      <c r="B49" s="335"/>
      <c r="C49" s="335"/>
      <c r="D49" s="335"/>
      <c r="E49" s="335"/>
      <c r="F49" s="335"/>
      <c r="G49" s="335"/>
      <c r="H49" s="335"/>
      <c r="I49" s="335"/>
      <c r="J49" s="335"/>
      <c r="K49" s="335"/>
      <c r="L49" s="335"/>
      <c r="M49" s="335"/>
      <c r="N49" s="335"/>
      <c r="O49" s="335"/>
      <c r="P49" s="335"/>
      <c r="Q49" s="336"/>
    </row>
    <row r="50" spans="1:17" ht="15" thickBot="1" x14ac:dyDescent="0.4">
      <c r="A50" s="108" t="s">
        <v>94</v>
      </c>
      <c r="B50" s="50">
        <v>76.400000000000006</v>
      </c>
      <c r="C50" s="50">
        <v>2.9</v>
      </c>
      <c r="D50" s="50">
        <v>70.400000000000006</v>
      </c>
      <c r="E50" s="50">
        <v>81.599999999999994</v>
      </c>
      <c r="F50" s="50">
        <v>65.900000000000006</v>
      </c>
      <c r="G50" s="50">
        <v>3.9</v>
      </c>
      <c r="H50" s="50">
        <v>57.8</v>
      </c>
      <c r="I50" s="50">
        <v>73.2</v>
      </c>
      <c r="J50" s="50">
        <v>59.1</v>
      </c>
      <c r="K50" s="50">
        <v>4.2</v>
      </c>
      <c r="L50" s="50">
        <v>50.7</v>
      </c>
      <c r="M50" s="50">
        <v>67</v>
      </c>
      <c r="N50" s="50">
        <v>60</v>
      </c>
      <c r="O50" s="50">
        <v>4.3</v>
      </c>
      <c r="P50" s="50">
        <v>51.4</v>
      </c>
      <c r="Q50" s="50">
        <v>68</v>
      </c>
    </row>
    <row r="51" spans="1:17" ht="15" thickBot="1" x14ac:dyDescent="0.4">
      <c r="A51" s="108" t="s">
        <v>95</v>
      </c>
      <c r="B51" s="50">
        <v>21.3</v>
      </c>
      <c r="C51" s="50">
        <v>2.8</v>
      </c>
      <c r="D51" s="50">
        <v>16.399999999999999</v>
      </c>
      <c r="E51" s="50">
        <v>27.2</v>
      </c>
      <c r="F51" s="50">
        <v>30</v>
      </c>
      <c r="G51" s="50">
        <v>3.8</v>
      </c>
      <c r="H51" s="50">
        <v>23.2</v>
      </c>
      <c r="I51" s="50">
        <v>37.9</v>
      </c>
      <c r="J51" s="50">
        <v>36.299999999999997</v>
      </c>
      <c r="K51" s="50">
        <v>4.0999999999999996</v>
      </c>
      <c r="L51" s="50">
        <v>28.7</v>
      </c>
      <c r="M51" s="50">
        <v>44.7</v>
      </c>
      <c r="N51" s="50">
        <v>33.700000000000003</v>
      </c>
      <c r="O51" s="50">
        <v>4.0999999999999996</v>
      </c>
      <c r="P51" s="50">
        <v>26.2</v>
      </c>
      <c r="Q51" s="50">
        <v>42.1</v>
      </c>
    </row>
    <row r="52" spans="1:17" ht="15" thickBot="1" x14ac:dyDescent="0.4">
      <c r="A52" s="108" t="s">
        <v>904</v>
      </c>
      <c r="B52" s="50">
        <v>2.2999999999999998</v>
      </c>
      <c r="C52" s="50">
        <v>0.9</v>
      </c>
      <c r="D52" s="50">
        <v>1.1000000000000001</v>
      </c>
      <c r="E52" s="50">
        <v>4.8</v>
      </c>
      <c r="F52" s="50">
        <v>4.0999999999999996</v>
      </c>
      <c r="G52" s="50">
        <v>1.6</v>
      </c>
      <c r="H52" s="50">
        <v>1.8</v>
      </c>
      <c r="I52" s="50">
        <v>8.6999999999999993</v>
      </c>
      <c r="J52" s="50">
        <v>4.5</v>
      </c>
      <c r="K52" s="50">
        <v>1.6</v>
      </c>
      <c r="L52" s="50">
        <v>2.2999999999999998</v>
      </c>
      <c r="M52" s="50">
        <v>8.9</v>
      </c>
      <c r="N52" s="50">
        <v>6.3</v>
      </c>
      <c r="O52" s="50">
        <v>2.2000000000000002</v>
      </c>
      <c r="P52" s="50">
        <v>3.2</v>
      </c>
      <c r="Q52" s="50">
        <v>12.3</v>
      </c>
    </row>
    <row r="53" spans="1:17" ht="15" thickBot="1" x14ac:dyDescent="0.4">
      <c r="A53" s="334" t="s">
        <v>915</v>
      </c>
      <c r="B53" s="335"/>
      <c r="C53" s="335"/>
      <c r="D53" s="335"/>
      <c r="E53" s="335"/>
      <c r="F53" s="335"/>
      <c r="G53" s="335"/>
      <c r="H53" s="335"/>
      <c r="I53" s="335"/>
      <c r="J53" s="335"/>
      <c r="K53" s="335"/>
      <c r="L53" s="335"/>
      <c r="M53" s="335"/>
      <c r="N53" s="335"/>
      <c r="O53" s="335"/>
      <c r="P53" s="335"/>
      <c r="Q53" s="336"/>
    </row>
    <row r="54" spans="1:17" ht="15" thickBot="1" x14ac:dyDescent="0.4">
      <c r="A54" s="108" t="s">
        <v>94</v>
      </c>
      <c r="B54" s="50">
        <v>30.2</v>
      </c>
      <c r="C54" s="50">
        <v>3.3</v>
      </c>
      <c r="D54" s="50">
        <v>24.2</v>
      </c>
      <c r="E54" s="50">
        <v>37.1</v>
      </c>
      <c r="F54" s="50">
        <v>38.200000000000003</v>
      </c>
      <c r="G54" s="50">
        <v>4.2</v>
      </c>
      <c r="H54" s="50">
        <v>30.4</v>
      </c>
      <c r="I54" s="50">
        <v>46.8</v>
      </c>
      <c r="J54" s="50">
        <v>66.7</v>
      </c>
      <c r="K54" s="50">
        <v>4</v>
      </c>
      <c r="L54" s="50">
        <v>58.5</v>
      </c>
      <c r="M54" s="50">
        <v>74</v>
      </c>
      <c r="N54" s="50">
        <v>76.2</v>
      </c>
      <c r="O54" s="50">
        <v>3.8</v>
      </c>
      <c r="P54" s="50">
        <v>67.900000000000006</v>
      </c>
      <c r="Q54" s="50">
        <v>83</v>
      </c>
    </row>
    <row r="55" spans="1:17" ht="15" thickBot="1" x14ac:dyDescent="0.4">
      <c r="A55" s="108" t="s">
        <v>95</v>
      </c>
      <c r="B55" s="50">
        <v>48.7</v>
      </c>
      <c r="C55" s="50">
        <v>3.6</v>
      </c>
      <c r="D55" s="50">
        <v>41.8</v>
      </c>
      <c r="E55" s="50">
        <v>55.7</v>
      </c>
      <c r="F55" s="50">
        <v>48.5</v>
      </c>
      <c r="G55" s="50">
        <v>4.3</v>
      </c>
      <c r="H55" s="50">
        <v>40.200000000000003</v>
      </c>
      <c r="I55" s="50">
        <v>56.8</v>
      </c>
      <c r="J55" s="50">
        <v>31.7</v>
      </c>
      <c r="K55" s="50">
        <v>3.9</v>
      </c>
      <c r="L55" s="50">
        <v>24.5</v>
      </c>
      <c r="M55" s="50">
        <v>39.9</v>
      </c>
      <c r="N55" s="50">
        <v>22.6</v>
      </c>
      <c r="O55" s="50">
        <v>3.8</v>
      </c>
      <c r="P55" s="50">
        <v>15.9</v>
      </c>
      <c r="Q55" s="50">
        <v>30.9</v>
      </c>
    </row>
    <row r="56" spans="1:17" ht="15" thickBot="1" x14ac:dyDescent="0.4">
      <c r="A56" s="108" t="s">
        <v>904</v>
      </c>
      <c r="B56" s="50">
        <v>21</v>
      </c>
      <c r="C56" s="50">
        <v>3</v>
      </c>
      <c r="D56" s="50">
        <v>15.7</v>
      </c>
      <c r="E56" s="50">
        <v>27.6</v>
      </c>
      <c r="F56" s="50">
        <v>13.3</v>
      </c>
      <c r="G56" s="50">
        <v>2.7</v>
      </c>
      <c r="H56" s="50">
        <v>8.8000000000000007</v>
      </c>
      <c r="I56" s="50">
        <v>19.600000000000001</v>
      </c>
      <c r="J56" s="50">
        <v>1.5</v>
      </c>
      <c r="K56" s="50">
        <v>0.8</v>
      </c>
      <c r="L56" s="50">
        <v>0.6</v>
      </c>
      <c r="M56" s="50">
        <v>4.0999999999999996</v>
      </c>
      <c r="N56" s="50">
        <v>1.2</v>
      </c>
      <c r="O56" s="50">
        <v>0.6</v>
      </c>
      <c r="P56" s="50">
        <v>0.4</v>
      </c>
      <c r="Q56" s="50">
        <v>3.4</v>
      </c>
    </row>
    <row r="57" spans="1:17" ht="15" thickBot="1" x14ac:dyDescent="0.4">
      <c r="A57" s="334" t="s">
        <v>916</v>
      </c>
      <c r="B57" s="335"/>
      <c r="C57" s="335"/>
      <c r="D57" s="335"/>
      <c r="E57" s="335"/>
      <c r="F57" s="335"/>
      <c r="G57" s="335"/>
      <c r="H57" s="335"/>
      <c r="I57" s="335"/>
      <c r="J57" s="335"/>
      <c r="K57" s="335"/>
      <c r="L57" s="335"/>
      <c r="M57" s="335"/>
      <c r="N57" s="335"/>
      <c r="O57" s="335"/>
      <c r="P57" s="335"/>
      <c r="Q57" s="336"/>
    </row>
    <row r="58" spans="1:17" ht="15" thickBot="1" x14ac:dyDescent="0.4">
      <c r="A58" s="108" t="s">
        <v>94</v>
      </c>
      <c r="B58" s="50">
        <v>69.400000000000006</v>
      </c>
      <c r="C58" s="50">
        <v>3.3</v>
      </c>
      <c r="D58" s="50">
        <v>62.5</v>
      </c>
      <c r="E58" s="50">
        <v>75.400000000000006</v>
      </c>
      <c r="F58" s="50">
        <v>73</v>
      </c>
      <c r="G58" s="50">
        <v>3.6</v>
      </c>
      <c r="H58" s="50">
        <v>65.3</v>
      </c>
      <c r="I58" s="50">
        <v>79.400000000000006</v>
      </c>
      <c r="J58" s="50">
        <v>78.400000000000006</v>
      </c>
      <c r="K58" s="50">
        <v>3.4</v>
      </c>
      <c r="L58" s="50">
        <v>71.099999999999994</v>
      </c>
      <c r="M58" s="50">
        <v>84.3</v>
      </c>
      <c r="N58" s="50">
        <v>74.7</v>
      </c>
      <c r="O58" s="50">
        <v>4</v>
      </c>
      <c r="P58" s="50">
        <v>66.2</v>
      </c>
      <c r="Q58" s="50">
        <v>81.7</v>
      </c>
    </row>
    <row r="59" spans="1:17" ht="15" thickBot="1" x14ac:dyDescent="0.4">
      <c r="A59" s="108" t="s">
        <v>95</v>
      </c>
      <c r="B59" s="50">
        <v>28.9</v>
      </c>
      <c r="C59" s="50">
        <v>3.3</v>
      </c>
      <c r="D59" s="50">
        <v>23</v>
      </c>
      <c r="E59" s="50">
        <v>35.700000000000003</v>
      </c>
      <c r="F59" s="50">
        <v>25.8</v>
      </c>
      <c r="G59" s="50">
        <v>3.6</v>
      </c>
      <c r="H59" s="50">
        <v>19.399999999999999</v>
      </c>
      <c r="I59" s="50">
        <v>33.4</v>
      </c>
      <c r="J59" s="50">
        <v>19.100000000000001</v>
      </c>
      <c r="K59" s="50">
        <v>3</v>
      </c>
      <c r="L59" s="50">
        <v>13.8</v>
      </c>
      <c r="M59" s="50">
        <v>25.8</v>
      </c>
      <c r="N59" s="50">
        <v>25.3</v>
      </c>
      <c r="O59" s="50">
        <v>4</v>
      </c>
      <c r="P59" s="50">
        <v>18.3</v>
      </c>
      <c r="Q59" s="50">
        <v>33.799999999999997</v>
      </c>
    </row>
    <row r="60" spans="1:17" ht="15" thickBot="1" x14ac:dyDescent="0.4">
      <c r="A60" s="108" t="s">
        <v>904</v>
      </c>
      <c r="B60" s="50">
        <v>1.7</v>
      </c>
      <c r="C60" s="50">
        <v>0.8</v>
      </c>
      <c r="D60" s="50">
        <v>0.7</v>
      </c>
      <c r="E60" s="50">
        <v>4.0999999999999996</v>
      </c>
      <c r="F60" s="50">
        <v>1.3</v>
      </c>
      <c r="G60" s="50">
        <v>0.6</v>
      </c>
      <c r="H60" s="50">
        <v>0.5</v>
      </c>
      <c r="I60" s="50">
        <v>3.3</v>
      </c>
      <c r="J60" s="50">
        <v>2.5</v>
      </c>
      <c r="K60" s="50">
        <v>1.8</v>
      </c>
      <c r="L60" s="50">
        <v>0.6</v>
      </c>
      <c r="M60" s="50">
        <v>9.6</v>
      </c>
      <c r="N60" s="50">
        <v>0</v>
      </c>
      <c r="O60" s="50">
        <v>0</v>
      </c>
      <c r="P60" s="50">
        <v>0</v>
      </c>
      <c r="Q60" s="50">
        <v>0</v>
      </c>
    </row>
    <row r="61" spans="1:17" ht="15" thickBot="1" x14ac:dyDescent="0.4">
      <c r="A61" s="340" t="s">
        <v>917</v>
      </c>
      <c r="B61" s="341"/>
      <c r="C61" s="341"/>
      <c r="D61" s="341"/>
      <c r="E61" s="341"/>
      <c r="F61" s="341"/>
      <c r="G61" s="341"/>
      <c r="H61" s="341"/>
      <c r="I61" s="341"/>
      <c r="J61" s="341"/>
      <c r="K61" s="341"/>
      <c r="L61" s="341"/>
      <c r="M61" s="341"/>
      <c r="N61" s="341"/>
      <c r="O61" s="341"/>
      <c r="P61" s="341"/>
      <c r="Q61" s="342"/>
    </row>
    <row r="62" spans="1:17" ht="15" thickBot="1" x14ac:dyDescent="0.4">
      <c r="A62" s="108" t="s">
        <v>94</v>
      </c>
      <c r="B62" s="50">
        <v>36.200000000000003</v>
      </c>
      <c r="C62" s="50">
        <v>3.4</v>
      </c>
      <c r="D62" s="50">
        <v>29.9</v>
      </c>
      <c r="E62" s="50">
        <v>43.1</v>
      </c>
      <c r="F62" s="50">
        <v>43</v>
      </c>
      <c r="G62" s="50">
        <v>4.2</v>
      </c>
      <c r="H62" s="50">
        <v>34.9</v>
      </c>
      <c r="I62" s="50">
        <v>51.4</v>
      </c>
      <c r="J62" s="50">
        <v>52.3</v>
      </c>
      <c r="K62" s="50">
        <v>4.3</v>
      </c>
      <c r="L62" s="50">
        <v>43.9</v>
      </c>
      <c r="M62" s="50">
        <v>60.6</v>
      </c>
      <c r="N62" s="50">
        <v>46.4</v>
      </c>
      <c r="O62" s="50">
        <v>4.4000000000000004</v>
      </c>
      <c r="P62" s="50">
        <v>38</v>
      </c>
      <c r="Q62" s="50">
        <v>55.1</v>
      </c>
    </row>
    <row r="63" spans="1:17" ht="15" thickBot="1" x14ac:dyDescent="0.4">
      <c r="A63" s="108" t="s">
        <v>95</v>
      </c>
      <c r="B63" s="50">
        <v>58</v>
      </c>
      <c r="C63" s="50">
        <v>3.5</v>
      </c>
      <c r="D63" s="50">
        <v>50.9</v>
      </c>
      <c r="E63" s="50">
        <v>64.7</v>
      </c>
      <c r="F63" s="50">
        <v>54.5</v>
      </c>
      <c r="G63" s="50">
        <v>4.2</v>
      </c>
      <c r="H63" s="50">
        <v>46.1</v>
      </c>
      <c r="I63" s="50">
        <v>62.6</v>
      </c>
      <c r="J63" s="50">
        <v>44.4</v>
      </c>
      <c r="K63" s="50">
        <v>4.3</v>
      </c>
      <c r="L63" s="50">
        <v>36.200000000000003</v>
      </c>
      <c r="M63" s="50">
        <v>52.9</v>
      </c>
      <c r="N63" s="50">
        <v>43.4</v>
      </c>
      <c r="O63" s="50">
        <v>4.4000000000000004</v>
      </c>
      <c r="P63" s="50">
        <v>35.1</v>
      </c>
      <c r="Q63" s="50">
        <v>52.2</v>
      </c>
    </row>
    <row r="64" spans="1:17" ht="15" thickBot="1" x14ac:dyDescent="0.4">
      <c r="A64" s="108" t="s">
        <v>904</v>
      </c>
      <c r="B64" s="50">
        <v>5.8</v>
      </c>
      <c r="C64" s="50">
        <v>2</v>
      </c>
      <c r="D64" s="50">
        <v>2.9</v>
      </c>
      <c r="E64" s="50">
        <v>11.1</v>
      </c>
      <c r="F64" s="50">
        <v>2.6</v>
      </c>
      <c r="G64" s="50">
        <v>1</v>
      </c>
      <c r="H64" s="50">
        <v>1.2</v>
      </c>
      <c r="I64" s="50">
        <v>5.3</v>
      </c>
      <c r="J64" s="50">
        <v>3.3</v>
      </c>
      <c r="K64" s="50">
        <v>1.5</v>
      </c>
      <c r="L64" s="50">
        <v>1.3</v>
      </c>
      <c r="M64" s="50">
        <v>8.1</v>
      </c>
      <c r="N64" s="50">
        <v>10.199999999999999</v>
      </c>
      <c r="O64" s="50">
        <v>2.9</v>
      </c>
      <c r="P64" s="50">
        <v>5.7</v>
      </c>
      <c r="Q64" s="50">
        <v>17.399999999999999</v>
      </c>
    </row>
    <row r="65" spans="1:17" ht="15" thickBot="1" x14ac:dyDescent="0.4">
      <c r="A65" s="334" t="s">
        <v>909</v>
      </c>
      <c r="B65" s="335"/>
      <c r="C65" s="335"/>
      <c r="D65" s="335"/>
      <c r="E65" s="335"/>
      <c r="F65" s="335"/>
      <c r="G65" s="335"/>
      <c r="H65" s="335"/>
      <c r="I65" s="335"/>
      <c r="J65" s="335"/>
      <c r="K65" s="335"/>
      <c r="L65" s="335"/>
      <c r="M65" s="335"/>
      <c r="N65" s="335"/>
      <c r="O65" s="335"/>
      <c r="P65" s="335"/>
      <c r="Q65" s="336"/>
    </row>
    <row r="66" spans="1:17" ht="15" thickBot="1" x14ac:dyDescent="0.4">
      <c r="A66" s="108" t="s">
        <v>94</v>
      </c>
      <c r="B66" s="50">
        <v>44.8</v>
      </c>
      <c r="C66" s="50">
        <v>3.6</v>
      </c>
      <c r="D66" s="50">
        <v>38</v>
      </c>
      <c r="E66" s="50">
        <v>51.8</v>
      </c>
      <c r="F66" s="50">
        <v>29.3</v>
      </c>
      <c r="G66" s="50">
        <v>3.7</v>
      </c>
      <c r="H66" s="50">
        <v>22.6</v>
      </c>
      <c r="I66" s="50">
        <v>37</v>
      </c>
      <c r="J66" s="50">
        <v>41.1</v>
      </c>
      <c r="K66" s="50">
        <v>4.2</v>
      </c>
      <c r="L66" s="50">
        <v>33.1</v>
      </c>
      <c r="M66" s="50">
        <v>49.6</v>
      </c>
      <c r="N66" s="50">
        <v>53.5</v>
      </c>
      <c r="O66" s="50">
        <v>4.5</v>
      </c>
      <c r="P66" s="50">
        <v>44.6</v>
      </c>
      <c r="Q66" s="50">
        <v>62.1</v>
      </c>
    </row>
    <row r="67" spans="1:17" ht="15" thickBot="1" x14ac:dyDescent="0.4">
      <c r="A67" s="108" t="s">
        <v>95</v>
      </c>
      <c r="B67" s="50">
        <v>53.3</v>
      </c>
      <c r="C67" s="50">
        <v>3.6</v>
      </c>
      <c r="D67" s="50">
        <v>46.2</v>
      </c>
      <c r="E67" s="50">
        <v>60.2</v>
      </c>
      <c r="F67" s="50">
        <v>68.400000000000006</v>
      </c>
      <c r="G67" s="50">
        <v>3.8</v>
      </c>
      <c r="H67" s="50">
        <v>60.6</v>
      </c>
      <c r="I67" s="50">
        <v>75.3</v>
      </c>
      <c r="J67" s="50">
        <v>55.2</v>
      </c>
      <c r="K67" s="50">
        <v>4.3</v>
      </c>
      <c r="L67" s="50">
        <v>46.8</v>
      </c>
      <c r="M67" s="50">
        <v>63.4</v>
      </c>
      <c r="N67" s="50">
        <v>44.1</v>
      </c>
      <c r="O67" s="50">
        <v>4.5</v>
      </c>
      <c r="P67" s="50">
        <v>35.5</v>
      </c>
      <c r="Q67" s="50">
        <v>53</v>
      </c>
    </row>
    <row r="68" spans="1:17" ht="15" thickBot="1" x14ac:dyDescent="0.4">
      <c r="A68" s="108" t="s">
        <v>904</v>
      </c>
      <c r="B68" s="50">
        <v>1.9</v>
      </c>
      <c r="C68" s="50">
        <v>1.6</v>
      </c>
      <c r="D68" s="50">
        <v>0.4</v>
      </c>
      <c r="E68" s="50">
        <v>9</v>
      </c>
      <c r="F68" s="50">
        <v>2.2999999999999998</v>
      </c>
      <c r="G68" s="50">
        <v>0.9</v>
      </c>
      <c r="H68" s="50">
        <v>1</v>
      </c>
      <c r="I68" s="50">
        <v>5.0999999999999996</v>
      </c>
      <c r="J68" s="50">
        <v>3.7</v>
      </c>
      <c r="K68" s="50">
        <v>1.3</v>
      </c>
      <c r="L68" s="50">
        <v>1.8</v>
      </c>
      <c r="M68" s="50">
        <v>7.3</v>
      </c>
      <c r="N68" s="50">
        <v>2.5</v>
      </c>
      <c r="O68" s="50">
        <v>1.1000000000000001</v>
      </c>
      <c r="P68" s="50">
        <v>1</v>
      </c>
      <c r="Q68" s="50">
        <v>5.9</v>
      </c>
    </row>
    <row r="69" spans="1:17" ht="15" thickBot="1" x14ac:dyDescent="0.4">
      <c r="A69" s="334" t="s">
        <v>918</v>
      </c>
      <c r="B69" s="335"/>
      <c r="C69" s="335"/>
      <c r="D69" s="335"/>
      <c r="E69" s="335"/>
      <c r="F69" s="335"/>
      <c r="G69" s="335"/>
      <c r="H69" s="335"/>
      <c r="I69" s="335"/>
      <c r="J69" s="335"/>
      <c r="K69" s="335"/>
      <c r="L69" s="335"/>
      <c r="M69" s="335"/>
      <c r="N69" s="335"/>
      <c r="O69" s="335"/>
      <c r="P69" s="335"/>
      <c r="Q69" s="336"/>
    </row>
    <row r="70" spans="1:17" ht="15" thickBot="1" x14ac:dyDescent="0.4">
      <c r="A70" s="108" t="s">
        <v>94</v>
      </c>
      <c r="B70" s="50">
        <v>73.099999999999994</v>
      </c>
      <c r="C70" s="50">
        <v>3</v>
      </c>
      <c r="D70" s="50">
        <v>66.7</v>
      </c>
      <c r="E70" s="50">
        <v>78.599999999999994</v>
      </c>
      <c r="F70" s="50">
        <v>71.099999999999994</v>
      </c>
      <c r="G70" s="50">
        <v>3.6</v>
      </c>
      <c r="H70" s="50">
        <v>63.6</v>
      </c>
      <c r="I70" s="50">
        <v>77.599999999999994</v>
      </c>
      <c r="J70" s="50">
        <v>71.400000000000006</v>
      </c>
      <c r="K70" s="50">
        <v>3.9</v>
      </c>
      <c r="L70" s="50">
        <v>63.2</v>
      </c>
      <c r="M70" s="50">
        <v>78.400000000000006</v>
      </c>
      <c r="N70" s="50">
        <v>74</v>
      </c>
      <c r="O70" s="50">
        <v>3.9</v>
      </c>
      <c r="P70" s="50">
        <v>65.7</v>
      </c>
      <c r="Q70" s="50">
        <v>80.8</v>
      </c>
    </row>
    <row r="71" spans="1:17" ht="15" thickBot="1" x14ac:dyDescent="0.4">
      <c r="A71" s="108" t="s">
        <v>95</v>
      </c>
      <c r="B71" s="50">
        <v>26.2</v>
      </c>
      <c r="C71" s="50">
        <v>3</v>
      </c>
      <c r="D71" s="50">
        <v>20.7</v>
      </c>
      <c r="E71" s="50">
        <v>32.5</v>
      </c>
      <c r="F71" s="50">
        <v>24.3</v>
      </c>
      <c r="G71" s="50">
        <v>3.3</v>
      </c>
      <c r="H71" s="50">
        <v>18.3</v>
      </c>
      <c r="I71" s="50">
        <v>31.4</v>
      </c>
      <c r="J71" s="50">
        <v>24.5</v>
      </c>
      <c r="K71" s="50">
        <v>3.7</v>
      </c>
      <c r="L71" s="50">
        <v>18</v>
      </c>
      <c r="M71" s="50">
        <v>32.5</v>
      </c>
      <c r="N71" s="50">
        <v>25.8</v>
      </c>
      <c r="O71" s="50">
        <v>3.9</v>
      </c>
      <c r="P71" s="50">
        <v>18.899999999999999</v>
      </c>
      <c r="Q71" s="50">
        <v>34</v>
      </c>
    </row>
    <row r="72" spans="1:17" ht="15" thickBot="1" x14ac:dyDescent="0.4">
      <c r="A72" s="108" t="s">
        <v>904</v>
      </c>
      <c r="B72" s="50">
        <v>0.8</v>
      </c>
      <c r="C72" s="50">
        <v>0.5</v>
      </c>
      <c r="D72" s="50">
        <v>0.2</v>
      </c>
      <c r="E72" s="50">
        <v>2.6</v>
      </c>
      <c r="F72" s="50">
        <v>4.5999999999999996</v>
      </c>
      <c r="G72" s="50">
        <v>1.7</v>
      </c>
      <c r="H72" s="50">
        <v>2.2000000000000002</v>
      </c>
      <c r="I72" s="50">
        <v>9.5</v>
      </c>
      <c r="J72" s="50">
        <v>4.0999999999999996</v>
      </c>
      <c r="K72" s="50">
        <v>1.8</v>
      </c>
      <c r="L72" s="50">
        <v>1.7</v>
      </c>
      <c r="M72" s="50">
        <v>9.3000000000000007</v>
      </c>
      <c r="N72" s="50">
        <v>0.2</v>
      </c>
      <c r="O72" s="50">
        <v>0.2</v>
      </c>
      <c r="P72" s="50">
        <v>0</v>
      </c>
      <c r="Q72" s="50">
        <v>1.7</v>
      </c>
    </row>
    <row r="73" spans="1:17" ht="15" thickBot="1" x14ac:dyDescent="0.4">
      <c r="A73" s="334" t="s">
        <v>911</v>
      </c>
      <c r="B73" s="335"/>
      <c r="C73" s="335"/>
      <c r="D73" s="335"/>
      <c r="E73" s="335"/>
      <c r="F73" s="335"/>
      <c r="G73" s="335"/>
      <c r="H73" s="335"/>
      <c r="I73" s="335"/>
      <c r="J73" s="335"/>
      <c r="K73" s="335"/>
      <c r="L73" s="335"/>
      <c r="M73" s="335"/>
      <c r="N73" s="335"/>
      <c r="O73" s="335"/>
      <c r="P73" s="335"/>
      <c r="Q73" s="336"/>
    </row>
    <row r="74" spans="1:17" ht="15" thickBot="1" x14ac:dyDescent="0.4">
      <c r="A74" s="108" t="s">
        <v>94</v>
      </c>
      <c r="B74" s="50">
        <v>5.7</v>
      </c>
      <c r="C74" s="50">
        <v>1.5</v>
      </c>
      <c r="D74" s="50">
        <v>3.3</v>
      </c>
      <c r="E74" s="50">
        <v>9.5</v>
      </c>
      <c r="F74" s="50">
        <v>17.7</v>
      </c>
      <c r="G74" s="50">
        <v>3.8</v>
      </c>
      <c r="H74" s="50">
        <v>11.5</v>
      </c>
      <c r="I74" s="50">
        <v>26.3</v>
      </c>
      <c r="J74" s="50">
        <v>26.3</v>
      </c>
      <c r="K74" s="50">
        <v>3.7</v>
      </c>
      <c r="L74" s="50">
        <v>19.7</v>
      </c>
      <c r="M74" s="50">
        <v>34.1</v>
      </c>
      <c r="N74" s="50">
        <v>50.3</v>
      </c>
      <c r="O74" s="50">
        <v>4.4000000000000004</v>
      </c>
      <c r="P74" s="50">
        <v>41.7</v>
      </c>
      <c r="Q74" s="50">
        <v>58.9</v>
      </c>
    </row>
    <row r="75" spans="1:17" ht="15" thickBot="1" x14ac:dyDescent="0.4">
      <c r="A75" s="108" t="s">
        <v>95</v>
      </c>
      <c r="B75" s="50">
        <v>94.3</v>
      </c>
      <c r="C75" s="50">
        <v>1.5</v>
      </c>
      <c r="D75" s="50">
        <v>90.5</v>
      </c>
      <c r="E75" s="50">
        <v>96.7</v>
      </c>
      <c r="F75" s="50">
        <v>82.2</v>
      </c>
      <c r="G75" s="50">
        <v>3.8</v>
      </c>
      <c r="H75" s="50">
        <v>73.599999999999994</v>
      </c>
      <c r="I75" s="50">
        <v>88.4</v>
      </c>
      <c r="J75" s="50">
        <v>73.7</v>
      </c>
      <c r="K75" s="50">
        <v>3.7</v>
      </c>
      <c r="L75" s="50">
        <v>65.900000000000006</v>
      </c>
      <c r="M75" s="50">
        <v>80.3</v>
      </c>
      <c r="N75" s="50">
        <v>49.7</v>
      </c>
      <c r="O75" s="50">
        <v>4.4000000000000004</v>
      </c>
      <c r="P75" s="50">
        <v>41.1</v>
      </c>
      <c r="Q75" s="50">
        <v>58.3</v>
      </c>
    </row>
    <row r="76" spans="1:17" ht="15" thickBot="1" x14ac:dyDescent="0.4">
      <c r="A76" s="108" t="s">
        <v>904</v>
      </c>
      <c r="B76" s="50">
        <v>0</v>
      </c>
      <c r="C76" s="50">
        <v>0</v>
      </c>
      <c r="D76" s="50">
        <v>0</v>
      </c>
      <c r="E76" s="50">
        <v>0</v>
      </c>
      <c r="F76" s="50">
        <v>0.1</v>
      </c>
      <c r="G76" s="50">
        <v>0.1</v>
      </c>
      <c r="H76" s="50">
        <v>0</v>
      </c>
      <c r="I76" s="50">
        <v>0.7</v>
      </c>
      <c r="J76" s="50">
        <v>0</v>
      </c>
      <c r="K76" s="50">
        <v>0</v>
      </c>
      <c r="L76" s="50">
        <v>0</v>
      </c>
      <c r="M76" s="50">
        <v>0</v>
      </c>
      <c r="N76" s="50">
        <v>0</v>
      </c>
      <c r="O76" s="50">
        <v>0</v>
      </c>
      <c r="P76" s="50">
        <v>0</v>
      </c>
      <c r="Q76" s="50">
        <v>0</v>
      </c>
    </row>
    <row r="77" spans="1:17" ht="15" thickBot="1" x14ac:dyDescent="0.4">
      <c r="A77" s="340" t="s">
        <v>912</v>
      </c>
      <c r="B77" s="341"/>
      <c r="C77" s="341"/>
      <c r="D77" s="341"/>
      <c r="E77" s="341"/>
      <c r="F77" s="341"/>
      <c r="G77" s="341"/>
      <c r="H77" s="341"/>
      <c r="I77" s="341"/>
      <c r="J77" s="341"/>
      <c r="K77" s="341"/>
      <c r="L77" s="341"/>
      <c r="M77" s="341"/>
      <c r="N77" s="341"/>
      <c r="O77" s="341"/>
      <c r="P77" s="341"/>
      <c r="Q77" s="342"/>
    </row>
    <row r="78" spans="1:17" ht="15" thickBot="1" x14ac:dyDescent="0.4">
      <c r="A78" s="108" t="s">
        <v>94</v>
      </c>
      <c r="B78" s="50">
        <v>38.799999999999997</v>
      </c>
      <c r="C78" s="50">
        <v>3.5</v>
      </c>
      <c r="D78" s="50">
        <v>32.200000000000003</v>
      </c>
      <c r="E78" s="50">
        <v>45.7</v>
      </c>
      <c r="F78" s="50">
        <v>24.5</v>
      </c>
      <c r="G78" s="50">
        <v>3.8</v>
      </c>
      <c r="H78" s="50">
        <v>17.8</v>
      </c>
      <c r="I78" s="50">
        <v>32.799999999999997</v>
      </c>
      <c r="J78" s="50">
        <v>31.1</v>
      </c>
      <c r="K78" s="50">
        <v>4</v>
      </c>
      <c r="L78" s="50">
        <v>23.9</v>
      </c>
      <c r="M78" s="50">
        <v>39.4</v>
      </c>
      <c r="N78" s="50">
        <v>32.9</v>
      </c>
      <c r="O78" s="50">
        <v>4.2</v>
      </c>
      <c r="P78" s="50">
        <v>25.2</v>
      </c>
      <c r="Q78" s="50">
        <v>41.7</v>
      </c>
    </row>
    <row r="79" spans="1:17" ht="15" thickBot="1" x14ac:dyDescent="0.4">
      <c r="A79" s="108" t="s">
        <v>95</v>
      </c>
      <c r="B79" s="50">
        <v>61.2</v>
      </c>
      <c r="C79" s="50">
        <v>3.5</v>
      </c>
      <c r="D79" s="50">
        <v>54.3</v>
      </c>
      <c r="E79" s="50">
        <v>67.8</v>
      </c>
      <c r="F79" s="50">
        <v>75.5</v>
      </c>
      <c r="G79" s="50">
        <v>3.8</v>
      </c>
      <c r="H79" s="50">
        <v>67.2</v>
      </c>
      <c r="I79" s="50">
        <v>82.2</v>
      </c>
      <c r="J79" s="50">
        <v>68.900000000000006</v>
      </c>
      <c r="K79" s="50">
        <v>4</v>
      </c>
      <c r="L79" s="50">
        <v>60.6</v>
      </c>
      <c r="M79" s="50">
        <v>76.099999999999994</v>
      </c>
      <c r="N79" s="50">
        <v>67.099999999999994</v>
      </c>
      <c r="O79" s="50">
        <v>4.2</v>
      </c>
      <c r="P79" s="50">
        <v>58.3</v>
      </c>
      <c r="Q79" s="50">
        <v>74.8</v>
      </c>
    </row>
    <row r="80" spans="1:17" ht="15" thickBot="1" x14ac:dyDescent="0.4">
      <c r="A80" s="108" t="s">
        <v>904</v>
      </c>
      <c r="B80" s="50">
        <v>0</v>
      </c>
      <c r="C80" s="50">
        <v>0</v>
      </c>
      <c r="D80" s="50">
        <v>0</v>
      </c>
      <c r="E80" s="50">
        <v>0</v>
      </c>
      <c r="F80" s="50">
        <v>0</v>
      </c>
      <c r="G80" s="50">
        <v>0</v>
      </c>
      <c r="H80" s="50">
        <v>0</v>
      </c>
      <c r="I80" s="50">
        <v>0</v>
      </c>
      <c r="J80" s="50">
        <v>0</v>
      </c>
      <c r="K80" s="50">
        <v>0</v>
      </c>
      <c r="L80" s="50">
        <v>0</v>
      </c>
      <c r="M80" s="50">
        <v>0</v>
      </c>
      <c r="N80" s="50">
        <v>0</v>
      </c>
      <c r="O80" s="50">
        <v>0</v>
      </c>
      <c r="P80" s="50">
        <v>0</v>
      </c>
      <c r="Q80" s="50">
        <v>0</v>
      </c>
    </row>
    <row r="81" spans="1:17" ht="15" thickBot="1" x14ac:dyDescent="0.4">
      <c r="A81" s="27"/>
    </row>
    <row r="82" spans="1:17" ht="76" customHeight="1" thickBot="1" x14ac:dyDescent="0.4">
      <c r="A82" s="242" t="s">
        <v>126</v>
      </c>
      <c r="B82" s="349" t="s">
        <v>919</v>
      </c>
      <c r="C82" s="350"/>
      <c r="D82" s="350"/>
      <c r="E82" s="350"/>
      <c r="F82" s="350"/>
      <c r="G82" s="350"/>
      <c r="H82" s="350"/>
      <c r="I82" s="350"/>
      <c r="J82" s="350"/>
      <c r="K82" s="350"/>
      <c r="L82" s="350"/>
      <c r="M82" s="350"/>
      <c r="N82" s="350"/>
      <c r="O82" s="350"/>
      <c r="P82" s="350"/>
      <c r="Q82" s="351"/>
    </row>
    <row r="83" spans="1:17" ht="15" thickBot="1" x14ac:dyDescent="0.4">
      <c r="A83" s="299"/>
      <c r="B83" s="197" t="s">
        <v>113</v>
      </c>
      <c r="C83" s="198"/>
      <c r="D83" s="198"/>
      <c r="E83" s="199"/>
      <c r="F83" s="197" t="s">
        <v>114</v>
      </c>
      <c r="G83" s="198"/>
      <c r="H83" s="198"/>
      <c r="I83" s="199"/>
      <c r="J83" s="197" t="s">
        <v>115</v>
      </c>
      <c r="K83" s="198"/>
      <c r="L83" s="198"/>
      <c r="M83" s="199"/>
      <c r="N83" s="197" t="s">
        <v>116</v>
      </c>
      <c r="O83" s="198"/>
      <c r="P83" s="198"/>
      <c r="Q83" s="199"/>
    </row>
    <row r="84" spans="1:17" ht="15" thickBot="1" x14ac:dyDescent="0.4">
      <c r="A84" s="243"/>
      <c r="B84" s="75" t="s">
        <v>89</v>
      </c>
      <c r="C84" s="75" t="s">
        <v>90</v>
      </c>
      <c r="D84" s="75" t="s">
        <v>91</v>
      </c>
      <c r="E84" s="75" t="s">
        <v>92</v>
      </c>
      <c r="F84" s="75" t="s">
        <v>89</v>
      </c>
      <c r="G84" s="75" t="s">
        <v>90</v>
      </c>
      <c r="H84" s="75" t="s">
        <v>91</v>
      </c>
      <c r="I84" s="75" t="s">
        <v>92</v>
      </c>
      <c r="J84" s="75" t="s">
        <v>89</v>
      </c>
      <c r="K84" s="75" t="s">
        <v>90</v>
      </c>
      <c r="L84" s="75" t="s">
        <v>91</v>
      </c>
      <c r="M84" s="75" t="s">
        <v>92</v>
      </c>
      <c r="N84" s="75" t="s">
        <v>89</v>
      </c>
      <c r="O84" s="75" t="s">
        <v>90</v>
      </c>
      <c r="P84" s="75" t="s">
        <v>91</v>
      </c>
      <c r="Q84" s="75" t="s">
        <v>92</v>
      </c>
    </row>
    <row r="85" spans="1:17" ht="15" thickBot="1" x14ac:dyDescent="0.4">
      <c r="A85" s="334" t="s">
        <v>920</v>
      </c>
      <c r="B85" s="335"/>
      <c r="C85" s="335"/>
      <c r="D85" s="335"/>
      <c r="E85" s="335"/>
      <c r="F85" s="335"/>
      <c r="G85" s="335"/>
      <c r="H85" s="335"/>
      <c r="I85" s="335"/>
      <c r="J85" s="335"/>
      <c r="K85" s="335"/>
      <c r="L85" s="335"/>
      <c r="M85" s="335"/>
      <c r="N85" s="335"/>
      <c r="O85" s="335"/>
      <c r="P85" s="335"/>
      <c r="Q85" s="336"/>
    </row>
    <row r="86" spans="1:17" ht="15" thickBot="1" x14ac:dyDescent="0.4">
      <c r="A86" s="108" t="s">
        <v>94</v>
      </c>
      <c r="B86" s="50">
        <v>0.3</v>
      </c>
      <c r="C86" s="50">
        <v>0.3</v>
      </c>
      <c r="D86" s="50">
        <v>0</v>
      </c>
      <c r="E86" s="50">
        <v>2.4</v>
      </c>
      <c r="F86" s="50">
        <v>0.7</v>
      </c>
      <c r="G86" s="50">
        <v>0.7</v>
      </c>
      <c r="H86" s="50">
        <v>0.1</v>
      </c>
      <c r="I86" s="50">
        <v>4.7</v>
      </c>
      <c r="J86" s="50">
        <v>0</v>
      </c>
      <c r="K86" s="50">
        <v>0</v>
      </c>
      <c r="L86" s="50">
        <v>0</v>
      </c>
      <c r="M86" s="50">
        <v>0</v>
      </c>
      <c r="N86" s="50">
        <v>3.5</v>
      </c>
      <c r="O86" s="50">
        <v>1.6</v>
      </c>
      <c r="P86" s="50">
        <v>1.5</v>
      </c>
      <c r="Q86" s="50">
        <v>8.1999999999999993</v>
      </c>
    </row>
    <row r="87" spans="1:17" ht="15" thickBot="1" x14ac:dyDescent="0.4">
      <c r="A87" s="108" t="s">
        <v>95</v>
      </c>
      <c r="B87" s="50">
        <v>8.1</v>
      </c>
      <c r="C87" s="50">
        <v>2</v>
      </c>
      <c r="D87" s="50">
        <v>4.9000000000000004</v>
      </c>
      <c r="E87" s="50">
        <v>13.1</v>
      </c>
      <c r="F87" s="50">
        <v>8.3000000000000007</v>
      </c>
      <c r="G87" s="50">
        <v>2.2000000000000002</v>
      </c>
      <c r="H87" s="50">
        <v>4.9000000000000004</v>
      </c>
      <c r="I87" s="50">
        <v>13.7</v>
      </c>
      <c r="J87" s="50">
        <v>12.9</v>
      </c>
      <c r="K87" s="50">
        <v>2.7</v>
      </c>
      <c r="L87" s="50">
        <v>8.6</v>
      </c>
      <c r="M87" s="50">
        <v>19.100000000000001</v>
      </c>
      <c r="N87" s="50">
        <v>22.6</v>
      </c>
      <c r="O87" s="50">
        <v>4</v>
      </c>
      <c r="P87" s="50">
        <v>15.8</v>
      </c>
      <c r="Q87" s="50">
        <v>31.3</v>
      </c>
    </row>
    <row r="88" spans="1:17" ht="15" thickBot="1" x14ac:dyDescent="0.4">
      <c r="A88" s="108" t="s">
        <v>904</v>
      </c>
      <c r="B88" s="50">
        <v>91.5</v>
      </c>
      <c r="C88" s="50">
        <v>2.1</v>
      </c>
      <c r="D88" s="50">
        <v>86.5</v>
      </c>
      <c r="E88" s="50">
        <v>94.8</v>
      </c>
      <c r="F88" s="50">
        <v>91</v>
      </c>
      <c r="G88" s="50">
        <v>2.2999999999999998</v>
      </c>
      <c r="H88" s="50">
        <v>85.4</v>
      </c>
      <c r="I88" s="50">
        <v>94.6</v>
      </c>
      <c r="J88" s="50">
        <v>87.1</v>
      </c>
      <c r="K88" s="50">
        <v>2.7</v>
      </c>
      <c r="L88" s="50">
        <v>80.900000000000006</v>
      </c>
      <c r="M88" s="50">
        <v>91.4</v>
      </c>
      <c r="N88" s="50">
        <v>73.8</v>
      </c>
      <c r="O88" s="50">
        <v>4.0999999999999996</v>
      </c>
      <c r="P88" s="50">
        <v>65</v>
      </c>
      <c r="Q88" s="50">
        <v>81.099999999999994</v>
      </c>
    </row>
    <row r="89" spans="1:17" ht="15" thickBot="1" x14ac:dyDescent="0.4">
      <c r="A89" s="334" t="s">
        <v>914</v>
      </c>
      <c r="B89" s="335"/>
      <c r="C89" s="335"/>
      <c r="D89" s="335"/>
      <c r="E89" s="335"/>
      <c r="F89" s="335"/>
      <c r="G89" s="335"/>
      <c r="H89" s="335"/>
      <c r="I89" s="335"/>
      <c r="J89" s="335"/>
      <c r="K89" s="335"/>
      <c r="L89" s="335"/>
      <c r="M89" s="335"/>
      <c r="N89" s="335"/>
      <c r="O89" s="335"/>
      <c r="P89" s="335"/>
      <c r="Q89" s="336"/>
    </row>
    <row r="90" spans="1:17" ht="15" thickBot="1" x14ac:dyDescent="0.4">
      <c r="A90" s="108" t="s">
        <v>94</v>
      </c>
      <c r="B90" s="50">
        <v>73.099999999999994</v>
      </c>
      <c r="C90" s="50">
        <v>3.2</v>
      </c>
      <c r="D90" s="50">
        <v>66.400000000000006</v>
      </c>
      <c r="E90" s="50">
        <v>78.900000000000006</v>
      </c>
      <c r="F90" s="50">
        <v>73.099999999999994</v>
      </c>
      <c r="G90" s="50">
        <v>3.6</v>
      </c>
      <c r="H90" s="50">
        <v>65.599999999999994</v>
      </c>
      <c r="I90" s="50">
        <v>79.5</v>
      </c>
      <c r="J90" s="50">
        <v>60.3</v>
      </c>
      <c r="K90" s="50">
        <v>4.4000000000000004</v>
      </c>
      <c r="L90" s="50">
        <v>51.5</v>
      </c>
      <c r="M90" s="50">
        <v>68.5</v>
      </c>
      <c r="N90" s="50">
        <v>60.8</v>
      </c>
      <c r="O90" s="50">
        <v>4.5999999999999996</v>
      </c>
      <c r="P90" s="50">
        <v>51.4</v>
      </c>
      <c r="Q90" s="50">
        <v>69.5</v>
      </c>
    </row>
    <row r="91" spans="1:17" ht="15" thickBot="1" x14ac:dyDescent="0.4">
      <c r="A91" s="108" t="s">
        <v>95</v>
      </c>
      <c r="B91" s="50">
        <v>25.4</v>
      </c>
      <c r="C91" s="50">
        <v>3.2</v>
      </c>
      <c r="D91" s="50">
        <v>19.7</v>
      </c>
      <c r="E91" s="50">
        <v>32</v>
      </c>
      <c r="F91" s="50">
        <v>21.3</v>
      </c>
      <c r="G91" s="50">
        <v>3.2</v>
      </c>
      <c r="H91" s="50">
        <v>15.6</v>
      </c>
      <c r="I91" s="50">
        <v>28.3</v>
      </c>
      <c r="J91" s="50">
        <v>33.1</v>
      </c>
      <c r="K91" s="50">
        <v>4.3</v>
      </c>
      <c r="L91" s="50">
        <v>25.3</v>
      </c>
      <c r="M91" s="50">
        <v>41.9</v>
      </c>
      <c r="N91" s="50">
        <v>37.200000000000003</v>
      </c>
      <c r="O91" s="50">
        <v>4.5999999999999996</v>
      </c>
      <c r="P91" s="50">
        <v>28.7</v>
      </c>
      <c r="Q91" s="50">
        <v>46.7</v>
      </c>
    </row>
    <row r="92" spans="1:17" ht="15" thickBot="1" x14ac:dyDescent="0.4">
      <c r="A92" s="108" t="s">
        <v>904</v>
      </c>
      <c r="B92" s="50">
        <v>1.5</v>
      </c>
      <c r="C92" s="50">
        <v>0.9</v>
      </c>
      <c r="D92" s="50">
        <v>0.5</v>
      </c>
      <c r="E92" s="50">
        <v>4.5</v>
      </c>
      <c r="F92" s="50">
        <v>5.6</v>
      </c>
      <c r="G92" s="50">
        <v>2</v>
      </c>
      <c r="H92" s="50">
        <v>2.8</v>
      </c>
      <c r="I92" s="50">
        <v>11</v>
      </c>
      <c r="J92" s="50">
        <v>6.6</v>
      </c>
      <c r="K92" s="50">
        <v>2.2000000000000002</v>
      </c>
      <c r="L92" s="50">
        <v>3.4</v>
      </c>
      <c r="M92" s="50">
        <v>12.4</v>
      </c>
      <c r="N92" s="50">
        <v>1.9</v>
      </c>
      <c r="O92" s="50">
        <v>0.8</v>
      </c>
      <c r="P92" s="50">
        <v>0.8</v>
      </c>
      <c r="Q92" s="50">
        <v>4.4000000000000004</v>
      </c>
    </row>
    <row r="93" spans="1:17" ht="15" thickBot="1" x14ac:dyDescent="0.4">
      <c r="A93" s="334" t="s">
        <v>915</v>
      </c>
      <c r="B93" s="335"/>
      <c r="C93" s="335"/>
      <c r="D93" s="335"/>
      <c r="E93" s="335"/>
      <c r="F93" s="335"/>
      <c r="G93" s="335"/>
      <c r="H93" s="335"/>
      <c r="I93" s="335"/>
      <c r="J93" s="335"/>
      <c r="K93" s="335"/>
      <c r="L93" s="335"/>
      <c r="M93" s="335"/>
      <c r="N93" s="335"/>
      <c r="O93" s="335"/>
      <c r="P93" s="335"/>
      <c r="Q93" s="336"/>
    </row>
    <row r="94" spans="1:17" ht="15" thickBot="1" x14ac:dyDescent="0.4">
      <c r="A94" s="108" t="s">
        <v>94</v>
      </c>
      <c r="B94" s="50">
        <v>31.3</v>
      </c>
      <c r="C94" s="50">
        <v>3.3</v>
      </c>
      <c r="D94" s="50">
        <v>25.2</v>
      </c>
      <c r="E94" s="50">
        <v>38.1</v>
      </c>
      <c r="F94" s="50">
        <v>41</v>
      </c>
      <c r="G94" s="50">
        <v>4</v>
      </c>
      <c r="H94" s="50">
        <v>33.4</v>
      </c>
      <c r="I94" s="50">
        <v>49</v>
      </c>
      <c r="J94" s="50">
        <v>57.6</v>
      </c>
      <c r="K94" s="50">
        <v>4.4000000000000004</v>
      </c>
      <c r="L94" s="50">
        <v>48.8</v>
      </c>
      <c r="M94" s="50">
        <v>66</v>
      </c>
      <c r="N94" s="50">
        <v>82</v>
      </c>
      <c r="O94" s="50">
        <v>3.4</v>
      </c>
      <c r="P94" s="50">
        <v>74.400000000000006</v>
      </c>
      <c r="Q94" s="50">
        <v>87.6</v>
      </c>
    </row>
    <row r="95" spans="1:17" ht="15" thickBot="1" x14ac:dyDescent="0.4">
      <c r="A95" s="108" t="s">
        <v>95</v>
      </c>
      <c r="B95" s="50">
        <v>55.7</v>
      </c>
      <c r="C95" s="50">
        <v>3.5</v>
      </c>
      <c r="D95" s="50">
        <v>48.7</v>
      </c>
      <c r="E95" s="50">
        <v>62.5</v>
      </c>
      <c r="F95" s="50">
        <v>50.5</v>
      </c>
      <c r="G95" s="50">
        <v>4.0999999999999996</v>
      </c>
      <c r="H95" s="50">
        <v>42.5</v>
      </c>
      <c r="I95" s="50">
        <v>58.4</v>
      </c>
      <c r="J95" s="50">
        <v>33.9</v>
      </c>
      <c r="K95" s="50">
        <v>4.3</v>
      </c>
      <c r="L95" s="50">
        <v>26</v>
      </c>
      <c r="M95" s="50">
        <v>42.8</v>
      </c>
      <c r="N95" s="50">
        <v>17.3</v>
      </c>
      <c r="O95" s="50">
        <v>3.3</v>
      </c>
      <c r="P95" s="50">
        <v>11.7</v>
      </c>
      <c r="Q95" s="50">
        <v>24.8</v>
      </c>
    </row>
    <row r="96" spans="1:17" ht="15" thickBot="1" x14ac:dyDescent="0.4">
      <c r="A96" s="108" t="s">
        <v>904</v>
      </c>
      <c r="B96" s="50">
        <v>13</v>
      </c>
      <c r="C96" s="50">
        <v>2.5</v>
      </c>
      <c r="D96" s="50">
        <v>8.8000000000000007</v>
      </c>
      <c r="E96" s="50">
        <v>18.7</v>
      </c>
      <c r="F96" s="50">
        <v>8.5</v>
      </c>
      <c r="G96" s="50">
        <v>2.4</v>
      </c>
      <c r="H96" s="50">
        <v>4.9000000000000004</v>
      </c>
      <c r="I96" s="50">
        <v>14.5</v>
      </c>
      <c r="J96" s="50">
        <v>8.5</v>
      </c>
      <c r="K96" s="50">
        <v>2.5</v>
      </c>
      <c r="L96" s="50">
        <v>4.7</v>
      </c>
      <c r="M96" s="50">
        <v>15</v>
      </c>
      <c r="N96" s="50">
        <v>0.8</v>
      </c>
      <c r="O96" s="50">
        <v>0.6</v>
      </c>
      <c r="P96" s="50">
        <v>0.2</v>
      </c>
      <c r="Q96" s="50">
        <v>3.4</v>
      </c>
    </row>
    <row r="97" spans="1:17" ht="15" thickBot="1" x14ac:dyDescent="0.4">
      <c r="A97" s="334" t="s">
        <v>907</v>
      </c>
      <c r="B97" s="335"/>
      <c r="C97" s="335"/>
      <c r="D97" s="335"/>
      <c r="E97" s="335"/>
      <c r="F97" s="335"/>
      <c r="G97" s="335"/>
      <c r="H97" s="335"/>
      <c r="I97" s="335"/>
      <c r="J97" s="335"/>
      <c r="K97" s="335"/>
      <c r="L97" s="335"/>
      <c r="M97" s="335"/>
      <c r="N97" s="335"/>
      <c r="O97" s="335"/>
      <c r="P97" s="335"/>
      <c r="Q97" s="336"/>
    </row>
    <row r="98" spans="1:17" ht="15" thickBot="1" x14ac:dyDescent="0.4">
      <c r="A98" s="108" t="s">
        <v>94</v>
      </c>
      <c r="B98" s="50">
        <v>62.3</v>
      </c>
      <c r="C98" s="50">
        <v>3.5</v>
      </c>
      <c r="D98" s="50">
        <v>55.3</v>
      </c>
      <c r="E98" s="50">
        <v>68.900000000000006</v>
      </c>
      <c r="F98" s="50">
        <v>70.8</v>
      </c>
      <c r="G98" s="50">
        <v>3.7</v>
      </c>
      <c r="H98" s="50">
        <v>63.1</v>
      </c>
      <c r="I98" s="50">
        <v>77.400000000000006</v>
      </c>
      <c r="J98" s="50">
        <v>69.8</v>
      </c>
      <c r="K98" s="50">
        <v>4.2</v>
      </c>
      <c r="L98" s="50">
        <v>60.9</v>
      </c>
      <c r="M98" s="50">
        <v>77.400000000000006</v>
      </c>
      <c r="N98" s="50">
        <v>76</v>
      </c>
      <c r="O98" s="50">
        <v>4</v>
      </c>
      <c r="P98" s="50">
        <v>67.3</v>
      </c>
      <c r="Q98" s="50">
        <v>83</v>
      </c>
    </row>
    <row r="99" spans="1:17" ht="15" thickBot="1" x14ac:dyDescent="0.4">
      <c r="A99" s="108" t="s">
        <v>95</v>
      </c>
      <c r="B99" s="50">
        <v>36.6</v>
      </c>
      <c r="C99" s="50">
        <v>3.5</v>
      </c>
      <c r="D99" s="50">
        <v>30.1</v>
      </c>
      <c r="E99" s="50">
        <v>43.7</v>
      </c>
      <c r="F99" s="50">
        <v>28.9</v>
      </c>
      <c r="G99" s="50">
        <v>3.7</v>
      </c>
      <c r="H99" s="50">
        <v>22.3</v>
      </c>
      <c r="I99" s="50">
        <v>36.6</v>
      </c>
      <c r="J99" s="50">
        <v>24.8</v>
      </c>
      <c r="K99" s="50">
        <v>3.8</v>
      </c>
      <c r="L99" s="50">
        <v>18.2</v>
      </c>
      <c r="M99" s="50">
        <v>32.9</v>
      </c>
      <c r="N99" s="50">
        <v>23.6</v>
      </c>
      <c r="O99" s="50">
        <v>4</v>
      </c>
      <c r="P99" s="50">
        <v>16.7</v>
      </c>
      <c r="Q99" s="50">
        <v>32.4</v>
      </c>
    </row>
    <row r="100" spans="1:17" ht="15" thickBot="1" x14ac:dyDescent="0.4">
      <c r="A100" s="108" t="s">
        <v>904</v>
      </c>
      <c r="B100" s="50">
        <v>1</v>
      </c>
      <c r="C100" s="50">
        <v>0.6</v>
      </c>
      <c r="D100" s="50">
        <v>0.4</v>
      </c>
      <c r="E100" s="50">
        <v>3</v>
      </c>
      <c r="F100" s="50">
        <v>0.3</v>
      </c>
      <c r="G100" s="50">
        <v>0.2</v>
      </c>
      <c r="H100" s="50">
        <v>0.1</v>
      </c>
      <c r="I100" s="50">
        <v>1.2</v>
      </c>
      <c r="J100" s="50">
        <v>5.4</v>
      </c>
      <c r="K100" s="50">
        <v>2.8</v>
      </c>
      <c r="L100" s="50">
        <v>1.9</v>
      </c>
      <c r="M100" s="50">
        <v>14.4</v>
      </c>
      <c r="N100" s="50">
        <v>0.4</v>
      </c>
      <c r="O100" s="50">
        <v>0.3</v>
      </c>
      <c r="P100" s="50">
        <v>0.1</v>
      </c>
      <c r="Q100" s="50">
        <v>1.6</v>
      </c>
    </row>
    <row r="101" spans="1:17" ht="15" thickBot="1" x14ac:dyDescent="0.4">
      <c r="A101" s="340" t="s">
        <v>921</v>
      </c>
      <c r="B101" s="341"/>
      <c r="C101" s="341"/>
      <c r="D101" s="341"/>
      <c r="E101" s="341"/>
      <c r="F101" s="341"/>
      <c r="G101" s="341"/>
      <c r="H101" s="341"/>
      <c r="I101" s="341"/>
      <c r="J101" s="341"/>
      <c r="K101" s="341"/>
      <c r="L101" s="341"/>
      <c r="M101" s="341"/>
      <c r="N101" s="341"/>
      <c r="O101" s="341"/>
      <c r="P101" s="341"/>
      <c r="Q101" s="342"/>
    </row>
    <row r="102" spans="1:17" ht="15" thickBot="1" x14ac:dyDescent="0.4">
      <c r="A102" s="108" t="s">
        <v>94</v>
      </c>
      <c r="B102" s="50">
        <v>36.6</v>
      </c>
      <c r="C102" s="50">
        <v>3.4</v>
      </c>
      <c r="D102" s="50">
        <v>30.3</v>
      </c>
      <c r="E102" s="50">
        <v>43.5</v>
      </c>
      <c r="F102" s="50">
        <v>42.6</v>
      </c>
      <c r="G102" s="50">
        <v>4</v>
      </c>
      <c r="H102" s="50">
        <v>34.9</v>
      </c>
      <c r="I102" s="50">
        <v>50.7</v>
      </c>
      <c r="J102" s="50">
        <v>54.4</v>
      </c>
      <c r="K102" s="50">
        <v>4.4000000000000004</v>
      </c>
      <c r="L102" s="50">
        <v>45.7</v>
      </c>
      <c r="M102" s="50">
        <v>62.8</v>
      </c>
      <c r="N102" s="50">
        <v>54.9</v>
      </c>
      <c r="O102" s="50">
        <v>4.8</v>
      </c>
      <c r="P102" s="50">
        <v>45.4</v>
      </c>
      <c r="Q102" s="50">
        <v>64</v>
      </c>
    </row>
    <row r="103" spans="1:17" ht="15" thickBot="1" x14ac:dyDescent="0.4">
      <c r="A103" s="108" t="s">
        <v>95</v>
      </c>
      <c r="B103" s="50">
        <v>59.1</v>
      </c>
      <c r="C103" s="50">
        <v>3.5</v>
      </c>
      <c r="D103" s="50">
        <v>52.1</v>
      </c>
      <c r="E103" s="50">
        <v>65.7</v>
      </c>
      <c r="F103" s="50">
        <v>53.4</v>
      </c>
      <c r="G103" s="50">
        <v>4.0999999999999996</v>
      </c>
      <c r="H103" s="50">
        <v>45.4</v>
      </c>
      <c r="I103" s="50">
        <v>61.2</v>
      </c>
      <c r="J103" s="50">
        <v>41.2</v>
      </c>
      <c r="K103" s="50">
        <v>4.4000000000000004</v>
      </c>
      <c r="L103" s="50">
        <v>33</v>
      </c>
      <c r="M103" s="50">
        <v>50</v>
      </c>
      <c r="N103" s="50">
        <v>42.4</v>
      </c>
      <c r="O103" s="50">
        <v>4.8</v>
      </c>
      <c r="P103" s="50">
        <v>33.4</v>
      </c>
      <c r="Q103" s="50">
        <v>51.9</v>
      </c>
    </row>
    <row r="104" spans="1:17" ht="15" thickBot="1" x14ac:dyDescent="0.4">
      <c r="A104" s="108" t="s">
        <v>904</v>
      </c>
      <c r="B104" s="50">
        <v>4.3</v>
      </c>
      <c r="C104" s="50">
        <v>1.7</v>
      </c>
      <c r="D104" s="50">
        <v>2</v>
      </c>
      <c r="E104" s="50">
        <v>9</v>
      </c>
      <c r="F104" s="50">
        <v>4</v>
      </c>
      <c r="G104" s="50">
        <v>1.5</v>
      </c>
      <c r="H104" s="50">
        <v>1.9</v>
      </c>
      <c r="I104" s="50">
        <v>8.4</v>
      </c>
      <c r="J104" s="50">
        <v>4.4000000000000004</v>
      </c>
      <c r="K104" s="50">
        <v>1.7</v>
      </c>
      <c r="L104" s="50">
        <v>2</v>
      </c>
      <c r="M104" s="50">
        <v>9.1</v>
      </c>
      <c r="N104" s="50">
        <v>2.7</v>
      </c>
      <c r="O104" s="50">
        <v>1.3</v>
      </c>
      <c r="P104" s="50">
        <v>1.1000000000000001</v>
      </c>
      <c r="Q104" s="50">
        <v>6.6</v>
      </c>
    </row>
    <row r="105" spans="1:17" ht="15" thickBot="1" x14ac:dyDescent="0.4">
      <c r="A105" s="334" t="s">
        <v>922</v>
      </c>
      <c r="B105" s="335"/>
      <c r="C105" s="335"/>
      <c r="D105" s="335"/>
      <c r="E105" s="335"/>
      <c r="F105" s="335"/>
      <c r="G105" s="335"/>
      <c r="H105" s="335"/>
      <c r="I105" s="335"/>
      <c r="J105" s="335"/>
      <c r="K105" s="335"/>
      <c r="L105" s="335"/>
      <c r="M105" s="335"/>
      <c r="N105" s="335"/>
      <c r="O105" s="335"/>
      <c r="P105" s="335"/>
      <c r="Q105" s="336"/>
    </row>
    <row r="106" spans="1:17" ht="15" thickBot="1" x14ac:dyDescent="0.4">
      <c r="A106" s="108" t="s">
        <v>94</v>
      </c>
      <c r="B106" s="50">
        <v>49.1</v>
      </c>
      <c r="C106" s="50">
        <v>3.5</v>
      </c>
      <c r="D106" s="50">
        <v>42.3</v>
      </c>
      <c r="E106" s="50">
        <v>56.1</v>
      </c>
      <c r="F106" s="50">
        <v>49.4</v>
      </c>
      <c r="G106" s="50">
        <v>4.0999999999999996</v>
      </c>
      <c r="H106" s="50">
        <v>41.5</v>
      </c>
      <c r="I106" s="50">
        <v>57.3</v>
      </c>
      <c r="J106" s="50">
        <v>52.5</v>
      </c>
      <c r="K106" s="50">
        <v>4.4000000000000004</v>
      </c>
      <c r="L106" s="50">
        <v>43.9</v>
      </c>
      <c r="M106" s="50">
        <v>61</v>
      </c>
      <c r="N106" s="50">
        <v>60.3</v>
      </c>
      <c r="O106" s="50">
        <v>4.5</v>
      </c>
      <c r="P106" s="50">
        <v>51.2</v>
      </c>
      <c r="Q106" s="50">
        <v>68.8</v>
      </c>
    </row>
    <row r="107" spans="1:17" ht="15" thickBot="1" x14ac:dyDescent="0.4">
      <c r="A107" s="108" t="s">
        <v>95</v>
      </c>
      <c r="B107" s="50">
        <v>48.4</v>
      </c>
      <c r="C107" s="50">
        <v>3.5</v>
      </c>
      <c r="D107" s="50">
        <v>41.5</v>
      </c>
      <c r="E107" s="50">
        <v>55.3</v>
      </c>
      <c r="F107" s="50">
        <v>47.1</v>
      </c>
      <c r="G107" s="50">
        <v>4.0999999999999996</v>
      </c>
      <c r="H107" s="50">
        <v>39.200000000000003</v>
      </c>
      <c r="I107" s="50">
        <v>55.1</v>
      </c>
      <c r="J107" s="50">
        <v>45.1</v>
      </c>
      <c r="K107" s="50">
        <v>4.4000000000000004</v>
      </c>
      <c r="L107" s="50">
        <v>36.700000000000003</v>
      </c>
      <c r="M107" s="50">
        <v>53.8</v>
      </c>
      <c r="N107" s="50">
        <v>38.1</v>
      </c>
      <c r="O107" s="50">
        <v>4.5</v>
      </c>
      <c r="P107" s="50">
        <v>29.8</v>
      </c>
      <c r="Q107" s="50">
        <v>47.2</v>
      </c>
    </row>
    <row r="108" spans="1:17" ht="15" thickBot="1" x14ac:dyDescent="0.4">
      <c r="A108" s="108" t="s">
        <v>904</v>
      </c>
      <c r="B108" s="50">
        <v>2.5</v>
      </c>
      <c r="C108" s="50">
        <v>1</v>
      </c>
      <c r="D108" s="50">
        <v>1.1000000000000001</v>
      </c>
      <c r="E108" s="50">
        <v>5.3</v>
      </c>
      <c r="F108" s="50">
        <v>3.5</v>
      </c>
      <c r="G108" s="50">
        <v>1.2</v>
      </c>
      <c r="H108" s="50">
        <v>1.8</v>
      </c>
      <c r="I108" s="50">
        <v>7</v>
      </c>
      <c r="J108" s="50">
        <v>2.4</v>
      </c>
      <c r="K108" s="50">
        <v>1</v>
      </c>
      <c r="L108" s="50">
        <v>1</v>
      </c>
      <c r="M108" s="50">
        <v>5.4</v>
      </c>
      <c r="N108" s="50">
        <v>1.6</v>
      </c>
      <c r="O108" s="50">
        <v>0.8</v>
      </c>
      <c r="P108" s="50">
        <v>0.6</v>
      </c>
      <c r="Q108" s="50">
        <v>4.2</v>
      </c>
    </row>
    <row r="109" spans="1:17" ht="15" thickBot="1" x14ac:dyDescent="0.4">
      <c r="A109" s="334" t="s">
        <v>923</v>
      </c>
      <c r="B109" s="335"/>
      <c r="C109" s="335"/>
      <c r="D109" s="335"/>
      <c r="E109" s="335"/>
      <c r="F109" s="335"/>
      <c r="G109" s="335"/>
      <c r="H109" s="335"/>
      <c r="I109" s="335"/>
      <c r="J109" s="335"/>
      <c r="K109" s="335"/>
      <c r="L109" s="335"/>
      <c r="M109" s="335"/>
      <c r="N109" s="335"/>
      <c r="O109" s="335"/>
      <c r="P109" s="335"/>
      <c r="Q109" s="336"/>
    </row>
    <row r="110" spans="1:17" ht="15" thickBot="1" x14ac:dyDescent="0.4">
      <c r="A110" s="108" t="s">
        <v>94</v>
      </c>
      <c r="B110" s="50">
        <v>60.8</v>
      </c>
      <c r="C110" s="50">
        <v>3.5</v>
      </c>
      <c r="D110" s="50">
        <v>53.8</v>
      </c>
      <c r="E110" s="50">
        <v>67.3</v>
      </c>
      <c r="F110" s="50">
        <v>66</v>
      </c>
      <c r="G110" s="50">
        <v>3.8</v>
      </c>
      <c r="H110" s="50">
        <v>58.2</v>
      </c>
      <c r="I110" s="50">
        <v>73</v>
      </c>
      <c r="J110" s="50">
        <v>69.099999999999994</v>
      </c>
      <c r="K110" s="50">
        <v>3.9</v>
      </c>
      <c r="L110" s="50">
        <v>61.1</v>
      </c>
      <c r="M110" s="50">
        <v>76.2</v>
      </c>
      <c r="N110" s="50">
        <v>74.3</v>
      </c>
      <c r="O110" s="50">
        <v>4.2</v>
      </c>
      <c r="P110" s="50">
        <v>65.400000000000006</v>
      </c>
      <c r="Q110" s="50">
        <v>81.599999999999994</v>
      </c>
    </row>
    <row r="111" spans="1:17" ht="15" thickBot="1" x14ac:dyDescent="0.4">
      <c r="A111" s="108" t="s">
        <v>95</v>
      </c>
      <c r="B111" s="50">
        <v>36.5</v>
      </c>
      <c r="C111" s="50">
        <v>3.4</v>
      </c>
      <c r="D111" s="50">
        <v>30.1</v>
      </c>
      <c r="E111" s="50">
        <v>43.5</v>
      </c>
      <c r="F111" s="50">
        <v>31.2</v>
      </c>
      <c r="G111" s="50">
        <v>3.7</v>
      </c>
      <c r="H111" s="50">
        <v>24.4</v>
      </c>
      <c r="I111" s="50">
        <v>38.799999999999997</v>
      </c>
      <c r="J111" s="50">
        <v>28.9</v>
      </c>
      <c r="K111" s="50">
        <v>3.8</v>
      </c>
      <c r="L111" s="50">
        <v>22.1</v>
      </c>
      <c r="M111" s="50">
        <v>36.9</v>
      </c>
      <c r="N111" s="50">
        <v>25.2</v>
      </c>
      <c r="O111" s="50">
        <v>4.2</v>
      </c>
      <c r="P111" s="50">
        <v>18</v>
      </c>
      <c r="Q111" s="50">
        <v>34.200000000000003</v>
      </c>
    </row>
    <row r="112" spans="1:17" ht="15" thickBot="1" x14ac:dyDescent="0.4">
      <c r="A112" s="108" t="s">
        <v>904</v>
      </c>
      <c r="B112" s="50">
        <v>2.7</v>
      </c>
      <c r="C112" s="50">
        <v>1.1000000000000001</v>
      </c>
      <c r="D112" s="50">
        <v>1.2</v>
      </c>
      <c r="E112" s="50">
        <v>6</v>
      </c>
      <c r="F112" s="50">
        <v>2.8</v>
      </c>
      <c r="G112" s="50">
        <v>1.5</v>
      </c>
      <c r="H112" s="50">
        <v>1</v>
      </c>
      <c r="I112" s="50">
        <v>8</v>
      </c>
      <c r="J112" s="50">
        <v>1.9</v>
      </c>
      <c r="K112" s="50">
        <v>1.1000000000000001</v>
      </c>
      <c r="L112" s="50">
        <v>0.7</v>
      </c>
      <c r="M112" s="50">
        <v>5.6</v>
      </c>
      <c r="N112" s="50">
        <v>0.4</v>
      </c>
      <c r="O112" s="50">
        <v>0.3</v>
      </c>
      <c r="P112" s="50">
        <v>0.1</v>
      </c>
      <c r="Q112" s="50">
        <v>1.9</v>
      </c>
    </row>
    <row r="113" spans="1:17" ht="15" thickBot="1" x14ac:dyDescent="0.4">
      <c r="A113" s="334" t="s">
        <v>924</v>
      </c>
      <c r="B113" s="335"/>
      <c r="C113" s="335"/>
      <c r="D113" s="335"/>
      <c r="E113" s="335"/>
      <c r="F113" s="335"/>
      <c r="G113" s="335"/>
      <c r="H113" s="335"/>
      <c r="I113" s="335"/>
      <c r="J113" s="335"/>
      <c r="K113" s="335"/>
      <c r="L113" s="335"/>
      <c r="M113" s="335"/>
      <c r="N113" s="335"/>
      <c r="O113" s="335"/>
      <c r="P113" s="335"/>
      <c r="Q113" s="336"/>
    </row>
    <row r="114" spans="1:17" ht="15" thickBot="1" x14ac:dyDescent="0.4">
      <c r="A114" s="108" t="s">
        <v>94</v>
      </c>
      <c r="B114" s="50">
        <v>4.4000000000000004</v>
      </c>
      <c r="C114" s="50">
        <v>1.6</v>
      </c>
      <c r="D114" s="50">
        <v>2.2000000000000002</v>
      </c>
      <c r="E114" s="50">
        <v>8.6999999999999993</v>
      </c>
      <c r="F114" s="50">
        <v>11</v>
      </c>
      <c r="G114" s="50">
        <v>2.6</v>
      </c>
      <c r="H114" s="50">
        <v>6.8</v>
      </c>
      <c r="I114" s="50">
        <v>17.2</v>
      </c>
      <c r="J114" s="50">
        <v>27.2</v>
      </c>
      <c r="K114" s="50">
        <v>3.8</v>
      </c>
      <c r="L114" s="50">
        <v>20.3</v>
      </c>
      <c r="M114" s="50">
        <v>35.299999999999997</v>
      </c>
      <c r="N114" s="50">
        <v>53.6</v>
      </c>
      <c r="O114" s="50">
        <v>4.8</v>
      </c>
      <c r="P114" s="50">
        <v>44.1</v>
      </c>
      <c r="Q114" s="50">
        <v>62.8</v>
      </c>
    </row>
    <row r="115" spans="1:17" ht="15" thickBot="1" x14ac:dyDescent="0.4">
      <c r="A115" s="108" t="s">
        <v>95</v>
      </c>
      <c r="B115" s="50">
        <v>95.6</v>
      </c>
      <c r="C115" s="50">
        <v>1.6</v>
      </c>
      <c r="D115" s="50">
        <v>91.3</v>
      </c>
      <c r="E115" s="50">
        <v>97.8</v>
      </c>
      <c r="F115" s="50">
        <v>88.9</v>
      </c>
      <c r="G115" s="50">
        <v>2.6</v>
      </c>
      <c r="H115" s="50">
        <v>82.7</v>
      </c>
      <c r="I115" s="50">
        <v>93.1</v>
      </c>
      <c r="J115" s="50">
        <v>72.8</v>
      </c>
      <c r="K115" s="50">
        <v>3.8</v>
      </c>
      <c r="L115" s="50">
        <v>64.7</v>
      </c>
      <c r="M115" s="50">
        <v>79.7</v>
      </c>
      <c r="N115" s="50">
        <v>46.4</v>
      </c>
      <c r="O115" s="50">
        <v>4.8</v>
      </c>
      <c r="P115" s="50">
        <v>37.200000000000003</v>
      </c>
      <c r="Q115" s="50">
        <v>55.9</v>
      </c>
    </row>
    <row r="116" spans="1:17" ht="15" thickBot="1" x14ac:dyDescent="0.4">
      <c r="A116" s="108" t="s">
        <v>904</v>
      </c>
      <c r="B116" s="50">
        <v>0</v>
      </c>
      <c r="C116" s="50">
        <v>0</v>
      </c>
      <c r="D116" s="50">
        <v>0</v>
      </c>
      <c r="E116" s="50">
        <v>0</v>
      </c>
      <c r="F116" s="50">
        <v>0.1</v>
      </c>
      <c r="G116" s="50">
        <v>0.1</v>
      </c>
      <c r="H116" s="50">
        <v>0</v>
      </c>
      <c r="I116" s="50">
        <v>0.8</v>
      </c>
      <c r="J116" s="50">
        <v>0</v>
      </c>
      <c r="K116" s="50">
        <v>0</v>
      </c>
      <c r="L116" s="50">
        <v>0</v>
      </c>
      <c r="M116" s="50">
        <v>0</v>
      </c>
      <c r="N116" s="50">
        <v>0</v>
      </c>
      <c r="O116" s="50">
        <v>0</v>
      </c>
      <c r="P116" s="50">
        <v>0</v>
      </c>
      <c r="Q116" s="50">
        <v>0</v>
      </c>
    </row>
    <row r="117" spans="1:17" ht="15" thickBot="1" x14ac:dyDescent="0.4">
      <c r="A117" s="340" t="s">
        <v>925</v>
      </c>
      <c r="B117" s="341"/>
      <c r="C117" s="341"/>
      <c r="D117" s="341"/>
      <c r="E117" s="341"/>
      <c r="F117" s="341"/>
      <c r="G117" s="341"/>
      <c r="H117" s="341"/>
      <c r="I117" s="341"/>
      <c r="J117" s="341"/>
      <c r="K117" s="341"/>
      <c r="L117" s="341"/>
      <c r="M117" s="341"/>
      <c r="N117" s="341"/>
      <c r="O117" s="341"/>
      <c r="P117" s="341"/>
      <c r="Q117" s="342"/>
    </row>
    <row r="118" spans="1:17" ht="15" thickBot="1" x14ac:dyDescent="0.4">
      <c r="A118" s="108" t="s">
        <v>94</v>
      </c>
      <c r="B118" s="50">
        <v>27.9</v>
      </c>
      <c r="C118" s="50">
        <v>3.1</v>
      </c>
      <c r="D118" s="50">
        <v>22.2</v>
      </c>
      <c r="E118" s="50">
        <v>34.5</v>
      </c>
      <c r="F118" s="50">
        <v>31.4</v>
      </c>
      <c r="G118" s="50">
        <v>3.9</v>
      </c>
      <c r="H118" s="50">
        <v>24.4</v>
      </c>
      <c r="I118" s="50">
        <v>39.4</v>
      </c>
      <c r="J118" s="50">
        <v>22.3</v>
      </c>
      <c r="K118" s="50">
        <v>3.6</v>
      </c>
      <c r="L118" s="50">
        <v>16.100000000000001</v>
      </c>
      <c r="M118" s="50">
        <v>30.1</v>
      </c>
      <c r="N118" s="50">
        <v>24.8</v>
      </c>
      <c r="O118" s="50">
        <v>4.2</v>
      </c>
      <c r="P118" s="50">
        <v>17.5</v>
      </c>
      <c r="Q118" s="50">
        <v>34</v>
      </c>
    </row>
    <row r="119" spans="1:17" ht="15" thickBot="1" x14ac:dyDescent="0.4">
      <c r="A119" s="108" t="s">
        <v>95</v>
      </c>
      <c r="B119" s="50">
        <v>71.599999999999994</v>
      </c>
      <c r="C119" s="50">
        <v>3.1</v>
      </c>
      <c r="D119" s="50">
        <v>65</v>
      </c>
      <c r="E119" s="50">
        <v>77.3</v>
      </c>
      <c r="F119" s="50">
        <v>68.400000000000006</v>
      </c>
      <c r="G119" s="50">
        <v>3.9</v>
      </c>
      <c r="H119" s="50">
        <v>60.4</v>
      </c>
      <c r="I119" s="50">
        <v>75.5</v>
      </c>
      <c r="J119" s="50">
        <v>77.3</v>
      </c>
      <c r="K119" s="50">
        <v>3.6</v>
      </c>
      <c r="L119" s="50">
        <v>69.599999999999994</v>
      </c>
      <c r="M119" s="50">
        <v>83.6</v>
      </c>
      <c r="N119" s="50">
        <v>74.7</v>
      </c>
      <c r="O119" s="50">
        <v>4.2</v>
      </c>
      <c r="P119" s="50">
        <v>65.599999999999994</v>
      </c>
      <c r="Q119" s="50">
        <v>82.1</v>
      </c>
    </row>
    <row r="120" spans="1:17" ht="15" thickBot="1" x14ac:dyDescent="0.4">
      <c r="A120" s="108" t="s">
        <v>904</v>
      </c>
      <c r="B120" s="50">
        <v>0.5</v>
      </c>
      <c r="C120" s="50">
        <v>0.5</v>
      </c>
      <c r="D120" s="50">
        <v>0.1</v>
      </c>
      <c r="E120" s="50">
        <v>3.3</v>
      </c>
      <c r="F120" s="50">
        <v>0.2</v>
      </c>
      <c r="G120" s="50">
        <v>0.2</v>
      </c>
      <c r="H120" s="50">
        <v>0</v>
      </c>
      <c r="I120" s="50">
        <v>1.4</v>
      </c>
      <c r="J120" s="50">
        <v>0.3</v>
      </c>
      <c r="K120" s="50">
        <v>0.3</v>
      </c>
      <c r="L120" s="50">
        <v>0</v>
      </c>
      <c r="M120" s="50">
        <v>2.4</v>
      </c>
      <c r="N120" s="50">
        <v>0.4</v>
      </c>
      <c r="O120" s="50">
        <v>0.4</v>
      </c>
      <c r="P120" s="50">
        <v>0.1</v>
      </c>
      <c r="Q120" s="50">
        <v>3</v>
      </c>
    </row>
    <row r="121" spans="1:17" x14ac:dyDescent="0.35">
      <c r="A121" s="27"/>
    </row>
    <row r="122" spans="1:17" ht="15" thickBot="1" x14ac:dyDescent="0.4">
      <c r="A122" s="27"/>
    </row>
    <row r="123" spans="1:17" ht="76" customHeight="1" thickBot="1" x14ac:dyDescent="0.4">
      <c r="A123" s="242" t="s">
        <v>126</v>
      </c>
      <c r="B123" s="349" t="s">
        <v>926</v>
      </c>
      <c r="C123" s="350"/>
      <c r="D123" s="350"/>
      <c r="E123" s="350"/>
      <c r="F123" s="350"/>
      <c r="G123" s="350"/>
      <c r="H123" s="350"/>
      <c r="I123" s="350"/>
      <c r="J123" s="350"/>
      <c r="K123" s="350"/>
      <c r="L123" s="350"/>
      <c r="M123" s="350"/>
      <c r="N123" s="350"/>
      <c r="O123" s="350"/>
      <c r="P123" s="350"/>
      <c r="Q123" s="351"/>
    </row>
    <row r="124" spans="1:17" ht="15" thickBot="1" x14ac:dyDescent="0.4">
      <c r="A124" s="299"/>
      <c r="B124" s="197" t="s">
        <v>113</v>
      </c>
      <c r="C124" s="198"/>
      <c r="D124" s="198"/>
      <c r="E124" s="199"/>
      <c r="F124" s="197" t="s">
        <v>114</v>
      </c>
      <c r="G124" s="198"/>
      <c r="H124" s="198"/>
      <c r="I124" s="199"/>
      <c r="J124" s="197" t="s">
        <v>115</v>
      </c>
      <c r="K124" s="198"/>
      <c r="L124" s="198"/>
      <c r="M124" s="199"/>
      <c r="N124" s="197" t="s">
        <v>116</v>
      </c>
      <c r="O124" s="198"/>
      <c r="P124" s="198"/>
      <c r="Q124" s="199"/>
    </row>
    <row r="125" spans="1:17" ht="15" thickBot="1" x14ac:dyDescent="0.4">
      <c r="A125" s="243"/>
      <c r="B125" s="75" t="s">
        <v>89</v>
      </c>
      <c r="C125" s="75" t="s">
        <v>90</v>
      </c>
      <c r="D125" s="75" t="s">
        <v>91</v>
      </c>
      <c r="E125" s="75" t="s">
        <v>92</v>
      </c>
      <c r="F125" s="75" t="s">
        <v>89</v>
      </c>
      <c r="G125" s="75" t="s">
        <v>90</v>
      </c>
      <c r="H125" s="75" t="s">
        <v>91</v>
      </c>
      <c r="I125" s="75" t="s">
        <v>92</v>
      </c>
      <c r="J125" s="75" t="s">
        <v>89</v>
      </c>
      <c r="K125" s="75" t="s">
        <v>90</v>
      </c>
      <c r="L125" s="75" t="s">
        <v>91</v>
      </c>
      <c r="M125" s="75" t="s">
        <v>92</v>
      </c>
      <c r="N125" s="75" t="s">
        <v>89</v>
      </c>
      <c r="O125" s="75" t="s">
        <v>90</v>
      </c>
      <c r="P125" s="75" t="s">
        <v>91</v>
      </c>
      <c r="Q125" s="75" t="s">
        <v>92</v>
      </c>
    </row>
    <row r="126" spans="1:17" ht="15" thickBot="1" x14ac:dyDescent="0.4">
      <c r="A126" s="334" t="s">
        <v>927</v>
      </c>
      <c r="B126" s="335"/>
      <c r="C126" s="335"/>
      <c r="D126" s="335"/>
      <c r="E126" s="335"/>
      <c r="F126" s="335"/>
      <c r="G126" s="335"/>
      <c r="H126" s="335"/>
      <c r="I126" s="335"/>
      <c r="J126" s="335"/>
      <c r="K126" s="335"/>
      <c r="L126" s="335"/>
      <c r="M126" s="335"/>
      <c r="N126" s="335"/>
      <c r="O126" s="335"/>
      <c r="P126" s="335"/>
      <c r="Q126" s="336"/>
    </row>
    <row r="127" spans="1:17" ht="15" thickBot="1" x14ac:dyDescent="0.4">
      <c r="A127" s="108" t="s">
        <v>94</v>
      </c>
      <c r="B127" s="50">
        <v>0.1</v>
      </c>
      <c r="C127" s="50">
        <v>0.1</v>
      </c>
      <c r="D127" s="50">
        <v>0</v>
      </c>
      <c r="E127" s="50">
        <v>0.8</v>
      </c>
      <c r="F127" s="50">
        <v>0.1</v>
      </c>
      <c r="G127" s="50">
        <v>0.1</v>
      </c>
      <c r="H127" s="50">
        <v>0</v>
      </c>
      <c r="I127" s="50">
        <v>0.5</v>
      </c>
      <c r="J127" s="50">
        <v>0.4</v>
      </c>
      <c r="K127" s="50">
        <v>0.3</v>
      </c>
      <c r="L127" s="50">
        <v>0.1</v>
      </c>
      <c r="M127" s="50">
        <v>1.7</v>
      </c>
      <c r="N127" s="50">
        <v>3.4</v>
      </c>
      <c r="O127" s="50">
        <v>1.8</v>
      </c>
      <c r="P127" s="50">
        <v>1.2</v>
      </c>
      <c r="Q127" s="50">
        <v>9.4</v>
      </c>
    </row>
    <row r="128" spans="1:17" ht="15" thickBot="1" x14ac:dyDescent="0.4">
      <c r="A128" s="108" t="s">
        <v>95</v>
      </c>
      <c r="B128" s="50">
        <v>10.4</v>
      </c>
      <c r="C128" s="50">
        <v>2.4</v>
      </c>
      <c r="D128" s="50">
        <v>6.5</v>
      </c>
      <c r="E128" s="50">
        <v>16.100000000000001</v>
      </c>
      <c r="F128" s="50">
        <v>12.9</v>
      </c>
      <c r="G128" s="50">
        <v>3.1</v>
      </c>
      <c r="H128" s="50">
        <v>7.8</v>
      </c>
      <c r="I128" s="50">
        <v>20.399999999999999</v>
      </c>
      <c r="J128" s="50">
        <v>17.7</v>
      </c>
      <c r="K128" s="50">
        <v>3.9</v>
      </c>
      <c r="L128" s="50">
        <v>11.4</v>
      </c>
      <c r="M128" s="50">
        <v>26.6</v>
      </c>
      <c r="N128" s="50">
        <v>26.8</v>
      </c>
      <c r="O128" s="50">
        <v>4.3</v>
      </c>
      <c r="P128" s="50">
        <v>19.3</v>
      </c>
      <c r="Q128" s="50">
        <v>36</v>
      </c>
    </row>
    <row r="129" spans="1:17" ht="15" thickBot="1" x14ac:dyDescent="0.4">
      <c r="A129" s="108" t="s">
        <v>904</v>
      </c>
      <c r="B129" s="50">
        <v>89.5</v>
      </c>
      <c r="C129" s="50">
        <v>2.4</v>
      </c>
      <c r="D129" s="50">
        <v>83.8</v>
      </c>
      <c r="E129" s="50">
        <v>93.4</v>
      </c>
      <c r="F129" s="50">
        <v>87.1</v>
      </c>
      <c r="G129" s="50">
        <v>3.2</v>
      </c>
      <c r="H129" s="50">
        <v>79.599999999999994</v>
      </c>
      <c r="I129" s="50">
        <v>92.1</v>
      </c>
      <c r="J129" s="50">
        <v>81.900000000000006</v>
      </c>
      <c r="K129" s="50">
        <v>3.9</v>
      </c>
      <c r="L129" s="50">
        <v>73.099999999999994</v>
      </c>
      <c r="M129" s="50">
        <v>88.3</v>
      </c>
      <c r="N129" s="50">
        <v>69.8</v>
      </c>
      <c r="O129" s="50">
        <v>4.5</v>
      </c>
      <c r="P129" s="50">
        <v>60.4</v>
      </c>
      <c r="Q129" s="50">
        <v>77.8</v>
      </c>
    </row>
    <row r="130" spans="1:17" ht="15" thickBot="1" x14ac:dyDescent="0.4">
      <c r="A130" s="334" t="s">
        <v>928</v>
      </c>
      <c r="B130" s="335"/>
      <c r="C130" s="335"/>
      <c r="D130" s="335"/>
      <c r="E130" s="335"/>
      <c r="F130" s="335"/>
      <c r="G130" s="335"/>
      <c r="H130" s="335"/>
      <c r="I130" s="335"/>
      <c r="J130" s="335"/>
      <c r="K130" s="335"/>
      <c r="L130" s="335"/>
      <c r="M130" s="335"/>
      <c r="N130" s="335"/>
      <c r="O130" s="335"/>
      <c r="P130" s="335"/>
      <c r="Q130" s="336"/>
    </row>
    <row r="131" spans="1:17" ht="15" thickBot="1" x14ac:dyDescent="0.4">
      <c r="A131" s="108" t="s">
        <v>94</v>
      </c>
      <c r="B131" s="50">
        <v>76.400000000000006</v>
      </c>
      <c r="C131" s="50">
        <v>3.1</v>
      </c>
      <c r="D131" s="50">
        <v>69.900000000000006</v>
      </c>
      <c r="E131" s="50">
        <v>81.900000000000006</v>
      </c>
      <c r="F131" s="50">
        <v>69.099999999999994</v>
      </c>
      <c r="G131" s="50">
        <v>4.7</v>
      </c>
      <c r="H131" s="50">
        <v>59.2</v>
      </c>
      <c r="I131" s="50">
        <v>77.400000000000006</v>
      </c>
      <c r="J131" s="50">
        <v>59.6</v>
      </c>
      <c r="K131" s="50">
        <v>4.5</v>
      </c>
      <c r="L131" s="50">
        <v>50.5</v>
      </c>
      <c r="M131" s="50">
        <v>68.099999999999994</v>
      </c>
      <c r="N131" s="50">
        <v>44.7</v>
      </c>
      <c r="O131" s="50">
        <v>4.9000000000000004</v>
      </c>
      <c r="P131" s="50">
        <v>35.5</v>
      </c>
      <c r="Q131" s="50">
        <v>54.3</v>
      </c>
    </row>
    <row r="132" spans="1:17" ht="15" thickBot="1" x14ac:dyDescent="0.4">
      <c r="A132" s="108" t="s">
        <v>95</v>
      </c>
      <c r="B132" s="50">
        <v>21.7</v>
      </c>
      <c r="C132" s="50">
        <v>3</v>
      </c>
      <c r="D132" s="50">
        <v>16.399999999999999</v>
      </c>
      <c r="E132" s="50">
        <v>28</v>
      </c>
      <c r="F132" s="50">
        <v>28.4</v>
      </c>
      <c r="G132" s="50">
        <v>4.5999999999999996</v>
      </c>
      <c r="H132" s="50">
        <v>20.2</v>
      </c>
      <c r="I132" s="50">
        <v>38.299999999999997</v>
      </c>
      <c r="J132" s="50">
        <v>36.799999999999997</v>
      </c>
      <c r="K132" s="50">
        <v>4.5</v>
      </c>
      <c r="L132" s="50">
        <v>28.6</v>
      </c>
      <c r="M132" s="50">
        <v>45.9</v>
      </c>
      <c r="N132" s="50">
        <v>48</v>
      </c>
      <c r="O132" s="50">
        <v>4.8</v>
      </c>
      <c r="P132" s="50">
        <v>38.700000000000003</v>
      </c>
      <c r="Q132" s="50">
        <v>57.4</v>
      </c>
    </row>
    <row r="133" spans="1:17" ht="15" thickBot="1" x14ac:dyDescent="0.4">
      <c r="A133" s="108" t="s">
        <v>904</v>
      </c>
      <c r="B133" s="50">
        <v>1.9</v>
      </c>
      <c r="C133" s="50">
        <v>0.8</v>
      </c>
      <c r="D133" s="50">
        <v>0.8</v>
      </c>
      <c r="E133" s="50">
        <v>4.4000000000000004</v>
      </c>
      <c r="F133" s="50">
        <v>2.5</v>
      </c>
      <c r="G133" s="50">
        <v>1.3</v>
      </c>
      <c r="H133" s="50">
        <v>0.9</v>
      </c>
      <c r="I133" s="50">
        <v>6.8</v>
      </c>
      <c r="J133" s="50">
        <v>3.6</v>
      </c>
      <c r="K133" s="50">
        <v>1.4</v>
      </c>
      <c r="L133" s="50">
        <v>1.7</v>
      </c>
      <c r="M133" s="50">
        <v>7.6</v>
      </c>
      <c r="N133" s="50">
        <v>7.3</v>
      </c>
      <c r="O133" s="50">
        <v>3</v>
      </c>
      <c r="P133" s="50">
        <v>3.2</v>
      </c>
      <c r="Q133" s="50">
        <v>15.9</v>
      </c>
    </row>
    <row r="134" spans="1:17" ht="15" thickBot="1" x14ac:dyDescent="0.4">
      <c r="A134" s="334" t="s">
        <v>929</v>
      </c>
      <c r="B134" s="335"/>
      <c r="C134" s="335"/>
      <c r="D134" s="335"/>
      <c r="E134" s="335"/>
      <c r="F134" s="335"/>
      <c r="G134" s="335"/>
      <c r="H134" s="335"/>
      <c r="I134" s="335"/>
      <c r="J134" s="335"/>
      <c r="K134" s="335"/>
      <c r="L134" s="335"/>
      <c r="M134" s="335"/>
      <c r="N134" s="335"/>
      <c r="O134" s="335"/>
      <c r="P134" s="335"/>
      <c r="Q134" s="336"/>
    </row>
    <row r="135" spans="1:17" ht="15" thickBot="1" x14ac:dyDescent="0.4">
      <c r="A135" s="108" t="s">
        <v>94</v>
      </c>
      <c r="B135" s="50">
        <v>30.9</v>
      </c>
      <c r="C135" s="50">
        <v>3.6</v>
      </c>
      <c r="D135" s="50">
        <v>24.4</v>
      </c>
      <c r="E135" s="50">
        <v>38.4</v>
      </c>
      <c r="F135" s="50">
        <v>40.1</v>
      </c>
      <c r="G135" s="50">
        <v>4.5999999999999996</v>
      </c>
      <c r="H135" s="50">
        <v>31.5</v>
      </c>
      <c r="I135" s="50">
        <v>49.4</v>
      </c>
      <c r="J135" s="50">
        <v>59.2</v>
      </c>
      <c r="K135" s="50">
        <v>4.7</v>
      </c>
      <c r="L135" s="50">
        <v>49.8</v>
      </c>
      <c r="M135" s="50">
        <v>68.099999999999994</v>
      </c>
      <c r="N135" s="50">
        <v>81.7</v>
      </c>
      <c r="O135" s="50">
        <v>3.7</v>
      </c>
      <c r="P135" s="50">
        <v>73.400000000000006</v>
      </c>
      <c r="Q135" s="50">
        <v>87.9</v>
      </c>
    </row>
    <row r="136" spans="1:17" ht="15" thickBot="1" x14ac:dyDescent="0.4">
      <c r="A136" s="108" t="s">
        <v>95</v>
      </c>
      <c r="B136" s="50">
        <v>62.7</v>
      </c>
      <c r="C136" s="50">
        <v>3.9</v>
      </c>
      <c r="D136" s="50">
        <v>54.8</v>
      </c>
      <c r="E136" s="50">
        <v>70</v>
      </c>
      <c r="F136" s="50">
        <v>57.1</v>
      </c>
      <c r="G136" s="50">
        <v>4.7</v>
      </c>
      <c r="H136" s="50">
        <v>47.9</v>
      </c>
      <c r="I136" s="50">
        <v>66</v>
      </c>
      <c r="J136" s="50">
        <v>40.200000000000003</v>
      </c>
      <c r="K136" s="50">
        <v>4.7</v>
      </c>
      <c r="L136" s="50">
        <v>31.3</v>
      </c>
      <c r="M136" s="50">
        <v>49.7</v>
      </c>
      <c r="N136" s="50">
        <v>17.100000000000001</v>
      </c>
      <c r="O136" s="50">
        <v>3.7</v>
      </c>
      <c r="P136" s="50">
        <v>11</v>
      </c>
      <c r="Q136" s="50">
        <v>25.5</v>
      </c>
    </row>
    <row r="137" spans="1:17" ht="15" thickBot="1" x14ac:dyDescent="0.4">
      <c r="A137" s="108" t="s">
        <v>904</v>
      </c>
      <c r="B137" s="50">
        <v>6.3</v>
      </c>
      <c r="C137" s="50">
        <v>1.9</v>
      </c>
      <c r="D137" s="50">
        <v>3.5</v>
      </c>
      <c r="E137" s="50">
        <v>11.1</v>
      </c>
      <c r="F137" s="50">
        <v>2.7</v>
      </c>
      <c r="G137" s="50">
        <v>1</v>
      </c>
      <c r="H137" s="50">
        <v>1.3</v>
      </c>
      <c r="I137" s="50">
        <v>5.5</v>
      </c>
      <c r="J137" s="50">
        <v>0.6</v>
      </c>
      <c r="K137" s="50">
        <v>0.4</v>
      </c>
      <c r="L137" s="50">
        <v>0.1</v>
      </c>
      <c r="M137" s="50">
        <v>2.5</v>
      </c>
      <c r="N137" s="50">
        <v>1.2</v>
      </c>
      <c r="O137" s="50">
        <v>0.7</v>
      </c>
      <c r="P137" s="50">
        <v>0.4</v>
      </c>
      <c r="Q137" s="50">
        <v>3.4</v>
      </c>
    </row>
    <row r="138" spans="1:17" ht="15" thickBot="1" x14ac:dyDescent="0.4">
      <c r="A138" s="334" t="s">
        <v>930</v>
      </c>
      <c r="B138" s="335"/>
      <c r="C138" s="335"/>
      <c r="D138" s="335"/>
      <c r="E138" s="335"/>
      <c r="F138" s="335"/>
      <c r="G138" s="335"/>
      <c r="H138" s="335"/>
      <c r="I138" s="335"/>
      <c r="J138" s="335"/>
      <c r="K138" s="335"/>
      <c r="L138" s="335"/>
      <c r="M138" s="335"/>
      <c r="N138" s="335"/>
      <c r="O138" s="335"/>
      <c r="P138" s="335"/>
      <c r="Q138" s="336"/>
    </row>
    <row r="139" spans="1:17" ht="15" thickBot="1" x14ac:dyDescent="0.4">
      <c r="A139" s="108" t="s">
        <v>94</v>
      </c>
      <c r="B139" s="50">
        <v>68.599999999999994</v>
      </c>
      <c r="C139" s="50">
        <v>3.9</v>
      </c>
      <c r="D139" s="50">
        <v>60.5</v>
      </c>
      <c r="E139" s="50">
        <v>75.7</v>
      </c>
      <c r="F139" s="50">
        <v>76</v>
      </c>
      <c r="G139" s="50">
        <v>3.9</v>
      </c>
      <c r="H139" s="50">
        <v>67.599999999999994</v>
      </c>
      <c r="I139" s="50">
        <v>82.7</v>
      </c>
      <c r="J139" s="50">
        <v>67.400000000000006</v>
      </c>
      <c r="K139" s="50">
        <v>4.5</v>
      </c>
      <c r="L139" s="50">
        <v>58.1</v>
      </c>
      <c r="M139" s="50">
        <v>75.5</v>
      </c>
      <c r="N139" s="50">
        <v>71.8</v>
      </c>
      <c r="O139" s="50">
        <v>4.4000000000000004</v>
      </c>
      <c r="P139" s="50">
        <v>62.6</v>
      </c>
      <c r="Q139" s="50">
        <v>79.599999999999994</v>
      </c>
    </row>
    <row r="140" spans="1:17" ht="15" thickBot="1" x14ac:dyDescent="0.4">
      <c r="A140" s="108" t="s">
        <v>95</v>
      </c>
      <c r="B140" s="50">
        <v>30.9</v>
      </c>
      <c r="C140" s="50">
        <v>3.9</v>
      </c>
      <c r="D140" s="50">
        <v>23.8</v>
      </c>
      <c r="E140" s="50">
        <v>39</v>
      </c>
      <c r="F140" s="50">
        <v>23.2</v>
      </c>
      <c r="G140" s="50">
        <v>3.9</v>
      </c>
      <c r="H140" s="50">
        <v>16.5</v>
      </c>
      <c r="I140" s="50">
        <v>31.6</v>
      </c>
      <c r="J140" s="50">
        <v>31.5</v>
      </c>
      <c r="K140" s="50">
        <v>4.5</v>
      </c>
      <c r="L140" s="50">
        <v>23.5</v>
      </c>
      <c r="M140" s="50">
        <v>40.9</v>
      </c>
      <c r="N140" s="50">
        <v>26.3</v>
      </c>
      <c r="O140" s="50">
        <v>4.3</v>
      </c>
      <c r="P140" s="50">
        <v>18.8</v>
      </c>
      <c r="Q140" s="50">
        <v>35.4</v>
      </c>
    </row>
    <row r="141" spans="1:17" ht="15" thickBot="1" x14ac:dyDescent="0.4">
      <c r="A141" s="108" t="s">
        <v>904</v>
      </c>
      <c r="B141" s="50">
        <v>0.6</v>
      </c>
      <c r="C141" s="50">
        <v>0.4</v>
      </c>
      <c r="D141" s="50">
        <v>0.2</v>
      </c>
      <c r="E141" s="50">
        <v>1.9</v>
      </c>
      <c r="F141" s="50">
        <v>0.8</v>
      </c>
      <c r="G141" s="50">
        <v>0.4</v>
      </c>
      <c r="H141" s="50">
        <v>0.3</v>
      </c>
      <c r="I141" s="50">
        <v>2.2999999999999998</v>
      </c>
      <c r="J141" s="50">
        <v>1</v>
      </c>
      <c r="K141" s="50">
        <v>0.6</v>
      </c>
      <c r="L141" s="50">
        <v>0.3</v>
      </c>
      <c r="M141" s="50">
        <v>3.4</v>
      </c>
      <c r="N141" s="50">
        <v>1.9</v>
      </c>
      <c r="O141" s="50">
        <v>1.3</v>
      </c>
      <c r="P141" s="50">
        <v>0.5</v>
      </c>
      <c r="Q141" s="50">
        <v>7.4</v>
      </c>
    </row>
    <row r="142" spans="1:17" ht="15" thickBot="1" x14ac:dyDescent="0.4">
      <c r="A142" s="340" t="s">
        <v>931</v>
      </c>
      <c r="B142" s="341"/>
      <c r="C142" s="341"/>
      <c r="D142" s="341"/>
      <c r="E142" s="341"/>
      <c r="F142" s="341"/>
      <c r="G142" s="341"/>
      <c r="H142" s="341"/>
      <c r="I142" s="341"/>
      <c r="J142" s="341"/>
      <c r="K142" s="341"/>
      <c r="L142" s="341"/>
      <c r="M142" s="341"/>
      <c r="N142" s="341"/>
      <c r="O142" s="341"/>
      <c r="P142" s="341"/>
      <c r="Q142" s="342"/>
    </row>
    <row r="143" spans="1:17" ht="15" thickBot="1" x14ac:dyDescent="0.4">
      <c r="A143" s="108" t="s">
        <v>94</v>
      </c>
      <c r="B143" s="50">
        <v>28.9</v>
      </c>
      <c r="C143" s="50">
        <v>4</v>
      </c>
      <c r="D143" s="50">
        <v>21.7</v>
      </c>
      <c r="E143" s="50">
        <v>37.4</v>
      </c>
      <c r="F143" s="50">
        <v>36.5</v>
      </c>
      <c r="G143" s="50">
        <v>4.5999999999999996</v>
      </c>
      <c r="H143" s="50">
        <v>28.1</v>
      </c>
      <c r="I143" s="50">
        <v>45.8</v>
      </c>
      <c r="J143" s="50">
        <v>50.5</v>
      </c>
      <c r="K143" s="50">
        <v>4.7</v>
      </c>
      <c r="L143" s="50">
        <v>41.3</v>
      </c>
      <c r="M143" s="50">
        <v>59.7</v>
      </c>
      <c r="N143" s="50">
        <v>55.3</v>
      </c>
      <c r="O143" s="50">
        <v>4.7</v>
      </c>
      <c r="P143" s="50">
        <v>46</v>
      </c>
      <c r="Q143" s="50">
        <v>64.3</v>
      </c>
    </row>
    <row r="144" spans="1:17" ht="15" thickBot="1" x14ac:dyDescent="0.4">
      <c r="A144" s="108" t="s">
        <v>95</v>
      </c>
      <c r="B144" s="50">
        <v>68.099999999999994</v>
      </c>
      <c r="C144" s="50">
        <v>4.0999999999999996</v>
      </c>
      <c r="D144" s="50">
        <v>59.6</v>
      </c>
      <c r="E144" s="50">
        <v>75.5</v>
      </c>
      <c r="F144" s="50">
        <v>57.8</v>
      </c>
      <c r="G144" s="50">
        <v>4.7</v>
      </c>
      <c r="H144" s="50">
        <v>48.4</v>
      </c>
      <c r="I144" s="50">
        <v>66.7</v>
      </c>
      <c r="J144" s="50">
        <v>46.2</v>
      </c>
      <c r="K144" s="50">
        <v>4.7</v>
      </c>
      <c r="L144" s="50">
        <v>37.1</v>
      </c>
      <c r="M144" s="50">
        <v>55.4</v>
      </c>
      <c r="N144" s="50">
        <v>39</v>
      </c>
      <c r="O144" s="50">
        <v>4.5</v>
      </c>
      <c r="P144" s="50">
        <v>30.6</v>
      </c>
      <c r="Q144" s="50">
        <v>48</v>
      </c>
    </row>
    <row r="145" spans="1:17" ht="15" thickBot="1" x14ac:dyDescent="0.4">
      <c r="A145" s="108" t="s">
        <v>904</v>
      </c>
      <c r="B145" s="50">
        <v>3</v>
      </c>
      <c r="C145" s="50">
        <v>1.2</v>
      </c>
      <c r="D145" s="50">
        <v>1.4</v>
      </c>
      <c r="E145" s="50">
        <v>6.5</v>
      </c>
      <c r="F145" s="50">
        <v>5.6</v>
      </c>
      <c r="G145" s="50">
        <v>2.2999999999999998</v>
      </c>
      <c r="H145" s="50">
        <v>2.5</v>
      </c>
      <c r="I145" s="50">
        <v>12.3</v>
      </c>
      <c r="J145" s="50">
        <v>3.3</v>
      </c>
      <c r="K145" s="50">
        <v>1.7</v>
      </c>
      <c r="L145" s="50">
        <v>1.2</v>
      </c>
      <c r="M145" s="50">
        <v>8.6</v>
      </c>
      <c r="N145" s="50">
        <v>5.7</v>
      </c>
      <c r="O145" s="50">
        <v>2.1</v>
      </c>
      <c r="P145" s="50">
        <v>2.7</v>
      </c>
      <c r="Q145" s="50">
        <v>11.7</v>
      </c>
    </row>
    <row r="146" spans="1:17" ht="15" thickBot="1" x14ac:dyDescent="0.4">
      <c r="A146" s="334" t="s">
        <v>932</v>
      </c>
      <c r="B146" s="335"/>
      <c r="C146" s="335"/>
      <c r="D146" s="335"/>
      <c r="E146" s="335"/>
      <c r="F146" s="335"/>
      <c r="G146" s="335"/>
      <c r="H146" s="335"/>
      <c r="I146" s="335"/>
      <c r="J146" s="335"/>
      <c r="K146" s="335"/>
      <c r="L146" s="335"/>
      <c r="M146" s="335"/>
      <c r="N146" s="335"/>
      <c r="O146" s="335"/>
      <c r="P146" s="335"/>
      <c r="Q146" s="336"/>
    </row>
    <row r="147" spans="1:17" ht="15" thickBot="1" x14ac:dyDescent="0.4">
      <c r="A147" s="108" t="s">
        <v>94</v>
      </c>
      <c r="B147" s="50">
        <v>45.1</v>
      </c>
      <c r="C147" s="50">
        <v>4.3</v>
      </c>
      <c r="D147" s="50">
        <v>36.9</v>
      </c>
      <c r="E147" s="50">
        <v>53.6</v>
      </c>
      <c r="F147" s="50">
        <v>32.5</v>
      </c>
      <c r="G147" s="50">
        <v>4.5</v>
      </c>
      <c r="H147" s="50">
        <v>24.4</v>
      </c>
      <c r="I147" s="50">
        <v>41.9</v>
      </c>
      <c r="J147" s="50">
        <v>39.299999999999997</v>
      </c>
      <c r="K147" s="50">
        <v>4.7</v>
      </c>
      <c r="L147" s="50">
        <v>30.4</v>
      </c>
      <c r="M147" s="50">
        <v>48.8</v>
      </c>
      <c r="N147" s="50">
        <v>52.3</v>
      </c>
      <c r="O147" s="50">
        <v>4.8</v>
      </c>
      <c r="P147" s="50">
        <v>42.8</v>
      </c>
      <c r="Q147" s="50">
        <v>61.6</v>
      </c>
    </row>
    <row r="148" spans="1:17" ht="15" thickBot="1" x14ac:dyDescent="0.4">
      <c r="A148" s="108" t="s">
        <v>95</v>
      </c>
      <c r="B148" s="50">
        <v>54.7</v>
      </c>
      <c r="C148" s="50">
        <v>4.3</v>
      </c>
      <c r="D148" s="50">
        <v>46.3</v>
      </c>
      <c r="E148" s="50">
        <v>62.9</v>
      </c>
      <c r="F148" s="50">
        <v>63</v>
      </c>
      <c r="G148" s="50">
        <v>4.7</v>
      </c>
      <c r="H148" s="50">
        <v>53.4</v>
      </c>
      <c r="I148" s="50">
        <v>71.599999999999994</v>
      </c>
      <c r="J148" s="50">
        <v>57.2</v>
      </c>
      <c r="K148" s="50">
        <v>4.7</v>
      </c>
      <c r="L148" s="50">
        <v>47.8</v>
      </c>
      <c r="M148" s="50">
        <v>66.2</v>
      </c>
      <c r="N148" s="50">
        <v>45</v>
      </c>
      <c r="O148" s="50">
        <v>4.8</v>
      </c>
      <c r="P148" s="50">
        <v>35.799999999999997</v>
      </c>
      <c r="Q148" s="50">
        <v>54.5</v>
      </c>
    </row>
    <row r="149" spans="1:17" ht="15" thickBot="1" x14ac:dyDescent="0.4">
      <c r="A149" s="108" t="s">
        <v>904</v>
      </c>
      <c r="B149" s="50">
        <v>0.1</v>
      </c>
      <c r="C149" s="50">
        <v>0.1</v>
      </c>
      <c r="D149" s="50">
        <v>0</v>
      </c>
      <c r="E149" s="50">
        <v>0.5</v>
      </c>
      <c r="F149" s="50">
        <v>4.5</v>
      </c>
      <c r="G149" s="50">
        <v>2.1</v>
      </c>
      <c r="H149" s="50">
        <v>1.7</v>
      </c>
      <c r="I149" s="50">
        <v>11.2</v>
      </c>
      <c r="J149" s="50">
        <v>3.5</v>
      </c>
      <c r="K149" s="50">
        <v>1.5</v>
      </c>
      <c r="L149" s="50">
        <v>1.5</v>
      </c>
      <c r="M149" s="50">
        <v>7.9</v>
      </c>
      <c r="N149" s="50">
        <v>2.8</v>
      </c>
      <c r="O149" s="50">
        <v>1</v>
      </c>
      <c r="P149" s="50">
        <v>1.3</v>
      </c>
      <c r="Q149" s="50">
        <v>5.7</v>
      </c>
    </row>
    <row r="150" spans="1:17" ht="15" thickBot="1" x14ac:dyDescent="0.4">
      <c r="A150" s="334" t="s">
        <v>933</v>
      </c>
      <c r="B150" s="335"/>
      <c r="C150" s="335"/>
      <c r="D150" s="335"/>
      <c r="E150" s="335"/>
      <c r="F150" s="335"/>
      <c r="G150" s="335"/>
      <c r="H150" s="335"/>
      <c r="I150" s="335"/>
      <c r="J150" s="335"/>
      <c r="K150" s="335"/>
      <c r="L150" s="335"/>
      <c r="M150" s="335"/>
      <c r="N150" s="335"/>
      <c r="O150" s="335"/>
      <c r="P150" s="335"/>
      <c r="Q150" s="336"/>
    </row>
    <row r="151" spans="1:17" ht="15" thickBot="1" x14ac:dyDescent="0.4">
      <c r="A151" s="108" t="s">
        <v>94</v>
      </c>
      <c r="B151" s="50">
        <v>68.599999999999994</v>
      </c>
      <c r="C151" s="50">
        <v>4.0999999999999996</v>
      </c>
      <c r="D151" s="50">
        <v>60.1</v>
      </c>
      <c r="E151" s="50">
        <v>76.099999999999994</v>
      </c>
      <c r="F151" s="50">
        <v>69.3</v>
      </c>
      <c r="G151" s="50">
        <v>4.2</v>
      </c>
      <c r="H151" s="50">
        <v>60.5</v>
      </c>
      <c r="I151" s="50">
        <v>76.900000000000006</v>
      </c>
      <c r="J151" s="50">
        <v>66.7</v>
      </c>
      <c r="K151" s="50">
        <v>4.3</v>
      </c>
      <c r="L151" s="50">
        <v>57.8</v>
      </c>
      <c r="M151" s="50">
        <v>74.599999999999994</v>
      </c>
      <c r="N151" s="50">
        <v>77.7</v>
      </c>
      <c r="O151" s="50">
        <v>4</v>
      </c>
      <c r="P151" s="50">
        <v>68.900000000000006</v>
      </c>
      <c r="Q151" s="50">
        <v>84.5</v>
      </c>
    </row>
    <row r="152" spans="1:17" ht="15" thickBot="1" x14ac:dyDescent="0.4">
      <c r="A152" s="108" t="s">
        <v>95</v>
      </c>
      <c r="B152" s="50">
        <v>29.9</v>
      </c>
      <c r="C152" s="50">
        <v>4.0999999999999996</v>
      </c>
      <c r="D152" s="50">
        <v>22.6</v>
      </c>
      <c r="E152" s="50">
        <v>38.5</v>
      </c>
      <c r="F152" s="50">
        <v>28.9</v>
      </c>
      <c r="G152" s="50">
        <v>4.2</v>
      </c>
      <c r="H152" s="50">
        <v>21.5</v>
      </c>
      <c r="I152" s="50">
        <v>37.700000000000003</v>
      </c>
      <c r="J152" s="50">
        <v>25.3</v>
      </c>
      <c r="K152" s="50">
        <v>3.6</v>
      </c>
      <c r="L152" s="50">
        <v>18.8</v>
      </c>
      <c r="M152" s="50">
        <v>33</v>
      </c>
      <c r="N152" s="50">
        <v>20.100000000000001</v>
      </c>
      <c r="O152" s="50">
        <v>3.9</v>
      </c>
      <c r="P152" s="50">
        <v>13.5</v>
      </c>
      <c r="Q152" s="50">
        <v>28.8</v>
      </c>
    </row>
    <row r="153" spans="1:17" ht="15" thickBot="1" x14ac:dyDescent="0.4">
      <c r="A153" s="108" t="s">
        <v>904</v>
      </c>
      <c r="B153" s="50">
        <v>1.4</v>
      </c>
      <c r="C153" s="50">
        <v>1</v>
      </c>
      <c r="D153" s="50">
        <v>0.4</v>
      </c>
      <c r="E153" s="50">
        <v>5.2</v>
      </c>
      <c r="F153" s="50">
        <v>1.7</v>
      </c>
      <c r="G153" s="50">
        <v>0.8</v>
      </c>
      <c r="H153" s="50">
        <v>0.7</v>
      </c>
      <c r="I153" s="50">
        <v>4.4000000000000004</v>
      </c>
      <c r="J153" s="50">
        <v>8</v>
      </c>
      <c r="K153" s="50">
        <v>3.1</v>
      </c>
      <c r="L153" s="50">
        <v>3.6</v>
      </c>
      <c r="M153" s="50">
        <v>16.600000000000001</v>
      </c>
      <c r="N153" s="50">
        <v>2.2999999999999998</v>
      </c>
      <c r="O153" s="50">
        <v>1.1000000000000001</v>
      </c>
      <c r="P153" s="50">
        <v>0.9</v>
      </c>
      <c r="Q153" s="50">
        <v>6</v>
      </c>
    </row>
    <row r="154" spans="1:17" ht="15" thickBot="1" x14ac:dyDescent="0.4">
      <c r="A154" s="334" t="s">
        <v>934</v>
      </c>
      <c r="B154" s="335"/>
      <c r="C154" s="335"/>
      <c r="D154" s="335"/>
      <c r="E154" s="335"/>
      <c r="F154" s="335"/>
      <c r="G154" s="335"/>
      <c r="H154" s="335"/>
      <c r="I154" s="335"/>
      <c r="J154" s="335"/>
      <c r="K154" s="335"/>
      <c r="L154" s="335"/>
      <c r="M154" s="335"/>
      <c r="N154" s="335"/>
      <c r="O154" s="335"/>
      <c r="P154" s="335"/>
      <c r="Q154" s="336"/>
    </row>
    <row r="155" spans="1:17" ht="15" thickBot="1" x14ac:dyDescent="0.4">
      <c r="A155" s="108" t="s">
        <v>94</v>
      </c>
      <c r="B155" s="50">
        <v>9.4</v>
      </c>
      <c r="C155" s="50">
        <v>2.2000000000000002</v>
      </c>
      <c r="D155" s="50">
        <v>5.9</v>
      </c>
      <c r="E155" s="50">
        <v>14.8</v>
      </c>
      <c r="F155" s="50">
        <v>15.4</v>
      </c>
      <c r="G155" s="50">
        <v>3.4</v>
      </c>
      <c r="H155" s="50">
        <v>9.9</v>
      </c>
      <c r="I155" s="50">
        <v>23.2</v>
      </c>
      <c r="J155" s="50">
        <v>36.6</v>
      </c>
      <c r="K155" s="50">
        <v>4.7</v>
      </c>
      <c r="L155" s="50">
        <v>28</v>
      </c>
      <c r="M155" s="50">
        <v>46.2</v>
      </c>
      <c r="N155" s="50">
        <v>66.7</v>
      </c>
      <c r="O155" s="50">
        <v>4.5999999999999996</v>
      </c>
      <c r="P155" s="50">
        <v>57.3</v>
      </c>
      <c r="Q155" s="50">
        <v>75</v>
      </c>
    </row>
    <row r="156" spans="1:17" ht="15" thickBot="1" x14ac:dyDescent="0.4">
      <c r="A156" s="108" t="s">
        <v>95</v>
      </c>
      <c r="B156" s="50">
        <v>90.4</v>
      </c>
      <c r="C156" s="50">
        <v>2.2000000000000002</v>
      </c>
      <c r="D156" s="50">
        <v>85.1</v>
      </c>
      <c r="E156" s="50">
        <v>94</v>
      </c>
      <c r="F156" s="50">
        <v>84.1</v>
      </c>
      <c r="G156" s="50">
        <v>3.4</v>
      </c>
      <c r="H156" s="50">
        <v>76.2</v>
      </c>
      <c r="I156" s="50">
        <v>89.7</v>
      </c>
      <c r="J156" s="50">
        <v>63</v>
      </c>
      <c r="K156" s="50">
        <v>4.7</v>
      </c>
      <c r="L156" s="50">
        <v>53.5</v>
      </c>
      <c r="M156" s="50">
        <v>71.599999999999994</v>
      </c>
      <c r="N156" s="50">
        <v>33.299999999999997</v>
      </c>
      <c r="O156" s="50">
        <v>4.5999999999999996</v>
      </c>
      <c r="P156" s="50">
        <v>25</v>
      </c>
      <c r="Q156" s="50">
        <v>42.7</v>
      </c>
    </row>
    <row r="157" spans="1:17" ht="15" thickBot="1" x14ac:dyDescent="0.4">
      <c r="A157" s="108" t="s">
        <v>904</v>
      </c>
      <c r="B157" s="50">
        <v>0.2</v>
      </c>
      <c r="C157" s="50">
        <v>0.1</v>
      </c>
      <c r="D157" s="50">
        <v>0</v>
      </c>
      <c r="E157" s="50">
        <v>0.7</v>
      </c>
      <c r="F157" s="50">
        <v>0.5</v>
      </c>
      <c r="G157" s="50">
        <v>0.5</v>
      </c>
      <c r="H157" s="50">
        <v>0.1</v>
      </c>
      <c r="I157" s="50">
        <v>2.8</v>
      </c>
      <c r="J157" s="50">
        <v>0.4</v>
      </c>
      <c r="K157" s="50">
        <v>0.4</v>
      </c>
      <c r="L157" s="50">
        <v>0.1</v>
      </c>
      <c r="M157" s="50">
        <v>2.6</v>
      </c>
      <c r="N157" s="50">
        <v>0</v>
      </c>
      <c r="O157" s="50">
        <v>0</v>
      </c>
      <c r="P157" s="50">
        <v>0</v>
      </c>
      <c r="Q157" s="50">
        <v>0</v>
      </c>
    </row>
    <row r="158" spans="1:17" ht="15" thickBot="1" x14ac:dyDescent="0.4">
      <c r="A158" s="340" t="s">
        <v>935</v>
      </c>
      <c r="B158" s="341"/>
      <c r="C158" s="341"/>
      <c r="D158" s="341"/>
      <c r="E158" s="341"/>
      <c r="F158" s="341"/>
      <c r="G158" s="341"/>
      <c r="H158" s="341"/>
      <c r="I158" s="341"/>
      <c r="J158" s="341"/>
      <c r="K158" s="341"/>
      <c r="L158" s="341"/>
      <c r="M158" s="341"/>
      <c r="N158" s="341"/>
      <c r="O158" s="341"/>
      <c r="P158" s="341"/>
      <c r="Q158" s="342"/>
    </row>
    <row r="159" spans="1:17" ht="15" thickBot="1" x14ac:dyDescent="0.4">
      <c r="A159" s="108" t="s">
        <v>94</v>
      </c>
      <c r="B159" s="50">
        <v>35.4</v>
      </c>
      <c r="C159" s="50">
        <v>4</v>
      </c>
      <c r="D159" s="50">
        <v>28.1</v>
      </c>
      <c r="E159" s="50">
        <v>43.5</v>
      </c>
      <c r="F159" s="50">
        <v>35.4</v>
      </c>
      <c r="G159" s="50">
        <v>4.8</v>
      </c>
      <c r="H159" s="50">
        <v>26.6</v>
      </c>
      <c r="I159" s="50">
        <v>45.3</v>
      </c>
      <c r="J159" s="50">
        <v>33.9</v>
      </c>
      <c r="K159" s="50">
        <v>4.5</v>
      </c>
      <c r="L159" s="50">
        <v>25.7</v>
      </c>
      <c r="M159" s="50">
        <v>43.2</v>
      </c>
      <c r="N159" s="50">
        <v>36.4</v>
      </c>
      <c r="O159" s="50">
        <v>4.5999999999999996</v>
      </c>
      <c r="P159" s="50">
        <v>27.9</v>
      </c>
      <c r="Q159" s="50">
        <v>45.8</v>
      </c>
    </row>
    <row r="160" spans="1:17" ht="15" thickBot="1" x14ac:dyDescent="0.4">
      <c r="A160" s="108" t="s">
        <v>95</v>
      </c>
      <c r="B160" s="50">
        <v>64.400000000000006</v>
      </c>
      <c r="C160" s="50">
        <v>4</v>
      </c>
      <c r="D160" s="50">
        <v>56.3</v>
      </c>
      <c r="E160" s="50">
        <v>71.7</v>
      </c>
      <c r="F160" s="50">
        <v>64.3</v>
      </c>
      <c r="G160" s="50">
        <v>4.8</v>
      </c>
      <c r="H160" s="50">
        <v>54.4</v>
      </c>
      <c r="I160" s="50">
        <v>73.099999999999994</v>
      </c>
      <c r="J160" s="50">
        <v>65.8</v>
      </c>
      <c r="K160" s="50">
        <v>4.5</v>
      </c>
      <c r="L160" s="50">
        <v>56.6</v>
      </c>
      <c r="M160" s="50">
        <v>74</v>
      </c>
      <c r="N160" s="50">
        <v>63.4</v>
      </c>
      <c r="O160" s="50">
        <v>4.5999999999999996</v>
      </c>
      <c r="P160" s="50">
        <v>54</v>
      </c>
      <c r="Q160" s="50">
        <v>71.900000000000006</v>
      </c>
    </row>
    <row r="161" spans="1:17" ht="15" thickBot="1" x14ac:dyDescent="0.4">
      <c r="A161" s="108" t="s">
        <v>904</v>
      </c>
      <c r="B161" s="50">
        <v>0.2</v>
      </c>
      <c r="C161" s="50">
        <v>0.1</v>
      </c>
      <c r="D161" s="50">
        <v>0</v>
      </c>
      <c r="E161" s="50">
        <v>0.7</v>
      </c>
      <c r="F161" s="50">
        <v>0.3</v>
      </c>
      <c r="G161" s="50">
        <v>0.3</v>
      </c>
      <c r="H161" s="50">
        <v>0</v>
      </c>
      <c r="I161" s="50">
        <v>2</v>
      </c>
      <c r="J161" s="50">
        <v>0.3</v>
      </c>
      <c r="K161" s="50">
        <v>0.3</v>
      </c>
      <c r="L161" s="50">
        <v>0</v>
      </c>
      <c r="M161" s="50">
        <v>2</v>
      </c>
      <c r="N161" s="50">
        <v>0.2</v>
      </c>
      <c r="O161" s="50">
        <v>0.2</v>
      </c>
      <c r="P161" s="50">
        <v>0</v>
      </c>
      <c r="Q161" s="50">
        <v>1.2</v>
      </c>
    </row>
    <row r="162" spans="1:17" ht="15" thickBot="1" x14ac:dyDescent="0.4">
      <c r="A162" s="31"/>
    </row>
    <row r="163" spans="1:17" ht="76" customHeight="1" thickBot="1" x14ac:dyDescent="0.4">
      <c r="A163" s="242" t="s">
        <v>126</v>
      </c>
      <c r="B163" s="349" t="s">
        <v>936</v>
      </c>
      <c r="C163" s="350"/>
      <c r="D163" s="350"/>
      <c r="E163" s="350"/>
      <c r="F163" s="350"/>
      <c r="G163" s="350"/>
      <c r="H163" s="350"/>
      <c r="I163" s="350"/>
      <c r="J163" s="350"/>
      <c r="K163" s="350"/>
      <c r="L163" s="350"/>
      <c r="M163" s="350"/>
      <c r="N163" s="350"/>
      <c r="O163" s="350"/>
      <c r="P163" s="350"/>
      <c r="Q163" s="351"/>
    </row>
    <row r="164" spans="1:17" ht="15" thickBot="1" x14ac:dyDescent="0.4">
      <c r="A164" s="299"/>
      <c r="B164" s="197" t="s">
        <v>113</v>
      </c>
      <c r="C164" s="198"/>
      <c r="D164" s="198"/>
      <c r="E164" s="199"/>
      <c r="F164" s="197" t="s">
        <v>114</v>
      </c>
      <c r="G164" s="198"/>
      <c r="H164" s="198"/>
      <c r="I164" s="199"/>
      <c r="J164" s="197" t="s">
        <v>115</v>
      </c>
      <c r="K164" s="198"/>
      <c r="L164" s="198"/>
      <c r="M164" s="199"/>
      <c r="N164" s="197" t="s">
        <v>116</v>
      </c>
      <c r="O164" s="198"/>
      <c r="P164" s="198"/>
      <c r="Q164" s="199"/>
    </row>
    <row r="165" spans="1:17" ht="15" thickBot="1" x14ac:dyDescent="0.4">
      <c r="A165" s="243"/>
      <c r="B165" s="75" t="s">
        <v>89</v>
      </c>
      <c r="C165" s="75" t="s">
        <v>90</v>
      </c>
      <c r="D165" s="75" t="s">
        <v>91</v>
      </c>
      <c r="E165" s="75" t="s">
        <v>92</v>
      </c>
      <c r="F165" s="75" t="s">
        <v>89</v>
      </c>
      <c r="G165" s="75" t="s">
        <v>90</v>
      </c>
      <c r="H165" s="75" t="s">
        <v>91</v>
      </c>
      <c r="I165" s="75" t="s">
        <v>92</v>
      </c>
      <c r="J165" s="75" t="s">
        <v>89</v>
      </c>
      <c r="K165" s="75" t="s">
        <v>90</v>
      </c>
      <c r="L165" s="75" t="s">
        <v>91</v>
      </c>
      <c r="M165" s="75" t="s">
        <v>92</v>
      </c>
      <c r="N165" s="75" t="s">
        <v>89</v>
      </c>
      <c r="O165" s="75" t="s">
        <v>90</v>
      </c>
      <c r="P165" s="75" t="s">
        <v>91</v>
      </c>
      <c r="Q165" s="75" t="s">
        <v>92</v>
      </c>
    </row>
    <row r="166" spans="1:17" ht="15" thickBot="1" x14ac:dyDescent="0.4">
      <c r="A166" s="343" t="s">
        <v>937</v>
      </c>
      <c r="B166" s="344"/>
      <c r="C166" s="344"/>
      <c r="D166" s="344"/>
      <c r="E166" s="344"/>
      <c r="F166" s="344"/>
      <c r="G166" s="344"/>
      <c r="H166" s="344"/>
      <c r="I166" s="344"/>
      <c r="J166" s="344"/>
      <c r="K166" s="344"/>
      <c r="L166" s="344"/>
      <c r="M166" s="344"/>
      <c r="N166" s="344"/>
      <c r="O166" s="344"/>
      <c r="P166" s="344"/>
      <c r="Q166" s="345"/>
    </row>
    <row r="167" spans="1:17" ht="15" thickBot="1" x14ac:dyDescent="0.4">
      <c r="A167" s="108" t="s">
        <v>94</v>
      </c>
      <c r="B167" s="50">
        <v>0</v>
      </c>
      <c r="C167" s="50">
        <v>0</v>
      </c>
      <c r="D167" s="50">
        <v>0</v>
      </c>
      <c r="E167" s="50">
        <v>0</v>
      </c>
      <c r="F167" s="50">
        <v>0.1</v>
      </c>
      <c r="G167" s="50">
        <v>0.1</v>
      </c>
      <c r="H167" s="50">
        <v>0</v>
      </c>
      <c r="I167" s="50">
        <v>1.1000000000000001</v>
      </c>
      <c r="J167" s="50">
        <v>0.6</v>
      </c>
      <c r="K167" s="50">
        <v>0.3</v>
      </c>
      <c r="L167" s="50">
        <v>0.2</v>
      </c>
      <c r="M167" s="50">
        <v>1.8</v>
      </c>
      <c r="N167" s="50">
        <v>1.8</v>
      </c>
      <c r="O167" s="50">
        <v>0.9</v>
      </c>
      <c r="P167" s="50">
        <v>0.7</v>
      </c>
      <c r="Q167" s="50">
        <v>4.9000000000000004</v>
      </c>
    </row>
    <row r="168" spans="1:17" ht="15" thickBot="1" x14ac:dyDescent="0.4">
      <c r="A168" s="108" t="s">
        <v>95</v>
      </c>
      <c r="B168" s="50">
        <v>9.6999999999999993</v>
      </c>
      <c r="C168" s="50">
        <v>1.7</v>
      </c>
      <c r="D168" s="50">
        <v>6.8</v>
      </c>
      <c r="E168" s="50">
        <v>13.5</v>
      </c>
      <c r="F168" s="50">
        <v>13.8</v>
      </c>
      <c r="G168" s="50">
        <v>2.5</v>
      </c>
      <c r="H168" s="50">
        <v>9.5</v>
      </c>
      <c r="I168" s="50">
        <v>19.600000000000001</v>
      </c>
      <c r="J168" s="50">
        <v>17.5</v>
      </c>
      <c r="K168" s="50">
        <v>2.9</v>
      </c>
      <c r="L168" s="50">
        <v>12.6</v>
      </c>
      <c r="M168" s="50">
        <v>23.9</v>
      </c>
      <c r="N168" s="50">
        <v>22.6</v>
      </c>
      <c r="O168" s="50">
        <v>3.6</v>
      </c>
      <c r="P168" s="50">
        <v>16.399999999999999</v>
      </c>
      <c r="Q168" s="50">
        <v>30.4</v>
      </c>
    </row>
    <row r="169" spans="1:17" ht="15" thickBot="1" x14ac:dyDescent="0.4">
      <c r="A169" s="108" t="s">
        <v>904</v>
      </c>
      <c r="B169" s="50">
        <v>90.3</v>
      </c>
      <c r="C169" s="50">
        <v>1.7</v>
      </c>
      <c r="D169" s="50">
        <v>86.5</v>
      </c>
      <c r="E169" s="50">
        <v>93.2</v>
      </c>
      <c r="F169" s="50">
        <v>86.1</v>
      </c>
      <c r="G169" s="50">
        <v>2.6</v>
      </c>
      <c r="H169" s="50">
        <v>80.3</v>
      </c>
      <c r="I169" s="50">
        <v>90.4</v>
      </c>
      <c r="J169" s="50">
        <v>81.8</v>
      </c>
      <c r="K169" s="50">
        <v>2.9</v>
      </c>
      <c r="L169" s="50">
        <v>75.5</v>
      </c>
      <c r="M169" s="50">
        <v>86.8</v>
      </c>
      <c r="N169" s="50">
        <v>75.599999999999994</v>
      </c>
      <c r="O169" s="50">
        <v>3.6</v>
      </c>
      <c r="P169" s="50">
        <v>67.7</v>
      </c>
      <c r="Q169" s="50">
        <v>82</v>
      </c>
    </row>
    <row r="170" spans="1:17" ht="15" thickBot="1" x14ac:dyDescent="0.4">
      <c r="A170" s="343" t="s">
        <v>938</v>
      </c>
      <c r="B170" s="344"/>
      <c r="C170" s="344"/>
      <c r="D170" s="344"/>
      <c r="E170" s="344"/>
      <c r="F170" s="344"/>
      <c r="G170" s="344"/>
      <c r="H170" s="344"/>
      <c r="I170" s="344"/>
      <c r="J170" s="344"/>
      <c r="K170" s="344"/>
      <c r="L170" s="344"/>
      <c r="M170" s="344"/>
      <c r="N170" s="344"/>
      <c r="O170" s="344"/>
      <c r="P170" s="344"/>
      <c r="Q170" s="345"/>
    </row>
    <row r="171" spans="1:17" ht="15" thickBot="1" x14ac:dyDescent="0.4">
      <c r="A171" s="108" t="s">
        <v>94</v>
      </c>
      <c r="B171" s="50">
        <v>73.3</v>
      </c>
      <c r="C171" s="50">
        <v>3.1</v>
      </c>
      <c r="D171" s="50">
        <v>66.900000000000006</v>
      </c>
      <c r="E171" s="50">
        <v>78.900000000000006</v>
      </c>
      <c r="F171" s="50">
        <v>63.2</v>
      </c>
      <c r="G171" s="50">
        <v>4.2</v>
      </c>
      <c r="H171" s="50">
        <v>54.6</v>
      </c>
      <c r="I171" s="50">
        <v>71</v>
      </c>
      <c r="J171" s="50">
        <v>49.7</v>
      </c>
      <c r="K171" s="50">
        <v>4.5</v>
      </c>
      <c r="L171" s="50">
        <v>41</v>
      </c>
      <c r="M171" s="50">
        <v>58.5</v>
      </c>
      <c r="N171" s="50">
        <v>51.9</v>
      </c>
      <c r="O171" s="50">
        <v>4.4000000000000004</v>
      </c>
      <c r="P171" s="50">
        <v>43.3</v>
      </c>
      <c r="Q171" s="50">
        <v>60.4</v>
      </c>
    </row>
    <row r="172" spans="1:17" ht="15" thickBot="1" x14ac:dyDescent="0.4">
      <c r="A172" s="108" t="s">
        <v>95</v>
      </c>
      <c r="B172" s="50">
        <v>24.5</v>
      </c>
      <c r="C172" s="50">
        <v>3</v>
      </c>
      <c r="D172" s="50">
        <v>19.2</v>
      </c>
      <c r="E172" s="50">
        <v>30.8</v>
      </c>
      <c r="F172" s="50">
        <v>33</v>
      </c>
      <c r="G172" s="50">
        <v>4.2</v>
      </c>
      <c r="H172" s="50">
        <v>25.2</v>
      </c>
      <c r="I172" s="50">
        <v>41.8</v>
      </c>
      <c r="J172" s="50">
        <v>40.6</v>
      </c>
      <c r="K172" s="50">
        <v>4.4000000000000004</v>
      </c>
      <c r="L172" s="50">
        <v>32.299999999999997</v>
      </c>
      <c r="M172" s="50">
        <v>49.4</v>
      </c>
      <c r="N172" s="50">
        <v>41.7</v>
      </c>
      <c r="O172" s="50">
        <v>4.4000000000000004</v>
      </c>
      <c r="P172" s="50">
        <v>33.5</v>
      </c>
      <c r="Q172" s="50">
        <v>50.4</v>
      </c>
    </row>
    <row r="173" spans="1:17" ht="15" thickBot="1" x14ac:dyDescent="0.4">
      <c r="A173" s="108" t="s">
        <v>96</v>
      </c>
      <c r="B173" s="50">
        <v>2.2000000000000002</v>
      </c>
      <c r="C173" s="50">
        <v>1.1000000000000001</v>
      </c>
      <c r="D173" s="50">
        <v>0.8</v>
      </c>
      <c r="E173" s="50">
        <v>5.6</v>
      </c>
      <c r="F173" s="50">
        <v>3.8</v>
      </c>
      <c r="G173" s="50">
        <v>1.2</v>
      </c>
      <c r="H173" s="50">
        <v>2</v>
      </c>
      <c r="I173" s="50">
        <v>7.1</v>
      </c>
      <c r="J173" s="50">
        <v>9.6999999999999993</v>
      </c>
      <c r="K173" s="50">
        <v>2.9</v>
      </c>
      <c r="L173" s="50">
        <v>5.3</v>
      </c>
      <c r="M173" s="50">
        <v>17</v>
      </c>
      <c r="N173" s="50">
        <v>6.4</v>
      </c>
      <c r="O173" s="50">
        <v>1.8</v>
      </c>
      <c r="P173" s="50">
        <v>3.7</v>
      </c>
      <c r="Q173" s="50">
        <v>10.9</v>
      </c>
    </row>
    <row r="174" spans="1:17" ht="15" thickBot="1" x14ac:dyDescent="0.4">
      <c r="A174" s="343" t="s">
        <v>939</v>
      </c>
      <c r="B174" s="344"/>
      <c r="C174" s="344"/>
      <c r="D174" s="344"/>
      <c r="E174" s="344"/>
      <c r="F174" s="344"/>
      <c r="G174" s="344"/>
      <c r="H174" s="344"/>
      <c r="I174" s="344"/>
      <c r="J174" s="344"/>
      <c r="K174" s="344"/>
      <c r="L174" s="344"/>
      <c r="M174" s="344"/>
      <c r="N174" s="344"/>
      <c r="O174" s="344"/>
      <c r="P174" s="344"/>
      <c r="Q174" s="345"/>
    </row>
    <row r="175" spans="1:17" ht="15" thickBot="1" x14ac:dyDescent="0.4">
      <c r="A175" s="108" t="s">
        <v>94</v>
      </c>
      <c r="B175" s="50">
        <v>34.799999999999997</v>
      </c>
      <c r="C175" s="50">
        <v>3.4</v>
      </c>
      <c r="D175" s="50">
        <v>28.4</v>
      </c>
      <c r="E175" s="50">
        <v>41.8</v>
      </c>
      <c r="F175" s="50">
        <v>42.3</v>
      </c>
      <c r="G175" s="50">
        <v>4</v>
      </c>
      <c r="H175" s="50">
        <v>34.6</v>
      </c>
      <c r="I175" s="50">
        <v>50.3</v>
      </c>
      <c r="J175" s="50">
        <v>56.5</v>
      </c>
      <c r="K175" s="50">
        <v>4.5999999999999996</v>
      </c>
      <c r="L175" s="50">
        <v>47.3</v>
      </c>
      <c r="M175" s="50">
        <v>65.2</v>
      </c>
      <c r="N175" s="50">
        <v>78.8</v>
      </c>
      <c r="O175" s="50">
        <v>3.8</v>
      </c>
      <c r="P175" s="50">
        <v>70.3</v>
      </c>
      <c r="Q175" s="50">
        <v>85.3</v>
      </c>
    </row>
    <row r="176" spans="1:17" ht="15" thickBot="1" x14ac:dyDescent="0.4">
      <c r="A176" s="108" t="s">
        <v>95</v>
      </c>
      <c r="B176" s="50">
        <v>54.7</v>
      </c>
      <c r="C176" s="50">
        <v>3.6</v>
      </c>
      <c r="D176" s="50">
        <v>47.6</v>
      </c>
      <c r="E176" s="50">
        <v>61.7</v>
      </c>
      <c r="F176" s="50">
        <v>50.4</v>
      </c>
      <c r="G176" s="50">
        <v>4.0999999999999996</v>
      </c>
      <c r="H176" s="50">
        <v>42.4</v>
      </c>
      <c r="I176" s="50">
        <v>58.4</v>
      </c>
      <c r="J176" s="50">
        <v>40.5</v>
      </c>
      <c r="K176" s="50">
        <v>4.5999999999999996</v>
      </c>
      <c r="L176" s="50">
        <v>31.9</v>
      </c>
      <c r="M176" s="50">
        <v>49.8</v>
      </c>
      <c r="N176" s="50">
        <v>20</v>
      </c>
      <c r="O176" s="50">
        <v>3.8</v>
      </c>
      <c r="P176" s="50">
        <v>13.6</v>
      </c>
      <c r="Q176" s="50">
        <v>28.4</v>
      </c>
    </row>
    <row r="177" spans="1:17" ht="15" thickBot="1" x14ac:dyDescent="0.4">
      <c r="A177" s="108" t="s">
        <v>96</v>
      </c>
      <c r="B177" s="50">
        <v>10.5</v>
      </c>
      <c r="C177" s="50">
        <v>2.2000000000000002</v>
      </c>
      <c r="D177" s="50">
        <v>6.9</v>
      </c>
      <c r="E177" s="50">
        <v>15.6</v>
      </c>
      <c r="F177" s="50">
        <v>7.3</v>
      </c>
      <c r="G177" s="50">
        <v>2.2999999999999998</v>
      </c>
      <c r="H177" s="50">
        <v>3.9</v>
      </c>
      <c r="I177" s="50">
        <v>13.4</v>
      </c>
      <c r="J177" s="50">
        <v>3</v>
      </c>
      <c r="K177" s="50">
        <v>1.7</v>
      </c>
      <c r="L177" s="50">
        <v>1</v>
      </c>
      <c r="M177" s="50">
        <v>9</v>
      </c>
      <c r="N177" s="50">
        <v>1.2</v>
      </c>
      <c r="O177" s="50">
        <v>0.9</v>
      </c>
      <c r="P177" s="50">
        <v>0.3</v>
      </c>
      <c r="Q177" s="50">
        <v>4.8</v>
      </c>
    </row>
    <row r="178" spans="1:17" ht="15" thickBot="1" x14ac:dyDescent="0.4">
      <c r="A178" s="343" t="s">
        <v>940</v>
      </c>
      <c r="B178" s="344"/>
      <c r="C178" s="344"/>
      <c r="D178" s="344"/>
      <c r="E178" s="344"/>
      <c r="F178" s="344"/>
      <c r="G178" s="344"/>
      <c r="H178" s="344"/>
      <c r="I178" s="344"/>
      <c r="J178" s="344"/>
      <c r="K178" s="344"/>
      <c r="L178" s="344"/>
      <c r="M178" s="344"/>
      <c r="N178" s="344"/>
      <c r="O178" s="344"/>
      <c r="P178" s="344"/>
      <c r="Q178" s="345"/>
    </row>
    <row r="179" spans="1:17" ht="15" thickBot="1" x14ac:dyDescent="0.4">
      <c r="A179" s="108" t="s">
        <v>94</v>
      </c>
      <c r="B179" s="50">
        <v>68.400000000000006</v>
      </c>
      <c r="C179" s="50">
        <v>3.3</v>
      </c>
      <c r="D179" s="50">
        <v>61.6</v>
      </c>
      <c r="E179" s="50">
        <v>74.5</v>
      </c>
      <c r="F179" s="50">
        <v>64.599999999999994</v>
      </c>
      <c r="G179" s="50">
        <v>4.0999999999999996</v>
      </c>
      <c r="H179" s="50">
        <v>56.2</v>
      </c>
      <c r="I179" s="50">
        <v>72.099999999999994</v>
      </c>
      <c r="J179" s="50">
        <v>71.400000000000006</v>
      </c>
      <c r="K179" s="50">
        <v>4.2</v>
      </c>
      <c r="L179" s="50">
        <v>62.4</v>
      </c>
      <c r="M179" s="50">
        <v>78.900000000000006</v>
      </c>
      <c r="N179" s="50">
        <v>67.8</v>
      </c>
      <c r="O179" s="50">
        <v>4.2</v>
      </c>
      <c r="P179" s="50">
        <v>59</v>
      </c>
      <c r="Q179" s="50">
        <v>75.599999999999994</v>
      </c>
    </row>
    <row r="180" spans="1:17" ht="15" thickBot="1" x14ac:dyDescent="0.4">
      <c r="A180" s="108" t="s">
        <v>95</v>
      </c>
      <c r="B180" s="50">
        <v>31</v>
      </c>
      <c r="C180" s="50">
        <v>3.3</v>
      </c>
      <c r="D180" s="50">
        <v>25</v>
      </c>
      <c r="E180" s="50">
        <v>37.799999999999997</v>
      </c>
      <c r="F180" s="50">
        <v>35.1</v>
      </c>
      <c r="G180" s="50">
        <v>4.0999999999999996</v>
      </c>
      <c r="H180" s="50">
        <v>27.6</v>
      </c>
      <c r="I180" s="50">
        <v>43.4</v>
      </c>
      <c r="J180" s="50">
        <v>28.4</v>
      </c>
      <c r="K180" s="50">
        <v>4.2</v>
      </c>
      <c r="L180" s="50">
        <v>20.8</v>
      </c>
      <c r="M180" s="50">
        <v>37.4</v>
      </c>
      <c r="N180" s="50">
        <v>30.4</v>
      </c>
      <c r="O180" s="50">
        <v>4.2</v>
      </c>
      <c r="P180" s="50">
        <v>22.8</v>
      </c>
      <c r="Q180" s="50">
        <v>39.1</v>
      </c>
    </row>
    <row r="181" spans="1:17" ht="15" thickBot="1" x14ac:dyDescent="0.4">
      <c r="A181" s="108" t="s">
        <v>96</v>
      </c>
      <c r="B181" s="50">
        <v>0.6</v>
      </c>
      <c r="C181" s="50">
        <v>0.4</v>
      </c>
      <c r="D181" s="50">
        <v>0.1</v>
      </c>
      <c r="E181" s="50">
        <v>2.2999999999999998</v>
      </c>
      <c r="F181" s="50">
        <v>0.3</v>
      </c>
      <c r="G181" s="50">
        <v>0.3</v>
      </c>
      <c r="H181" s="50">
        <v>0.1</v>
      </c>
      <c r="I181" s="50">
        <v>1.5</v>
      </c>
      <c r="J181" s="50">
        <v>0.2</v>
      </c>
      <c r="K181" s="50">
        <v>0.2</v>
      </c>
      <c r="L181" s="50">
        <v>0</v>
      </c>
      <c r="M181" s="50">
        <v>1.6</v>
      </c>
      <c r="N181" s="50">
        <v>1.8</v>
      </c>
      <c r="O181" s="50">
        <v>1.3</v>
      </c>
      <c r="P181" s="50">
        <v>0.4</v>
      </c>
      <c r="Q181" s="50">
        <v>7.1</v>
      </c>
    </row>
    <row r="182" spans="1:17" ht="15" thickBot="1" x14ac:dyDescent="0.4">
      <c r="A182" s="346" t="s">
        <v>941</v>
      </c>
      <c r="B182" s="347"/>
      <c r="C182" s="347"/>
      <c r="D182" s="347"/>
      <c r="E182" s="347"/>
      <c r="F182" s="347"/>
      <c r="G182" s="347"/>
      <c r="H182" s="347"/>
      <c r="I182" s="347"/>
      <c r="J182" s="347"/>
      <c r="K182" s="347"/>
      <c r="L182" s="347"/>
      <c r="M182" s="347"/>
      <c r="N182" s="347"/>
      <c r="O182" s="347"/>
      <c r="P182" s="347"/>
      <c r="Q182" s="348"/>
    </row>
    <row r="183" spans="1:17" ht="15" thickBot="1" x14ac:dyDescent="0.4">
      <c r="A183" s="108" t="s">
        <v>94</v>
      </c>
      <c r="B183" s="50">
        <v>28.9</v>
      </c>
      <c r="C183" s="50">
        <v>3.4</v>
      </c>
      <c r="D183" s="50">
        <v>22.7</v>
      </c>
      <c r="E183" s="50">
        <v>36</v>
      </c>
      <c r="F183" s="50">
        <v>35.700000000000003</v>
      </c>
      <c r="G183" s="50">
        <v>3.8</v>
      </c>
      <c r="H183" s="50">
        <v>28.6</v>
      </c>
      <c r="I183" s="50">
        <v>43.5</v>
      </c>
      <c r="J183" s="50">
        <v>51</v>
      </c>
      <c r="K183" s="50">
        <v>4.5</v>
      </c>
      <c r="L183" s="50">
        <v>42.2</v>
      </c>
      <c r="M183" s="50">
        <v>59.7</v>
      </c>
      <c r="N183" s="50">
        <v>48.4</v>
      </c>
      <c r="O183" s="50">
        <v>4.4000000000000004</v>
      </c>
      <c r="P183" s="50">
        <v>39.9</v>
      </c>
      <c r="Q183" s="50">
        <v>57</v>
      </c>
    </row>
    <row r="184" spans="1:17" ht="15" thickBot="1" x14ac:dyDescent="0.4">
      <c r="A184" s="108" t="s">
        <v>95</v>
      </c>
      <c r="B184" s="50">
        <v>66</v>
      </c>
      <c r="C184" s="50">
        <v>3.5</v>
      </c>
      <c r="D184" s="50">
        <v>58.8</v>
      </c>
      <c r="E184" s="50">
        <v>72.5</v>
      </c>
      <c r="F184" s="50">
        <v>61.1</v>
      </c>
      <c r="G184" s="50">
        <v>3.9</v>
      </c>
      <c r="H184" s="50">
        <v>53.1</v>
      </c>
      <c r="I184" s="50">
        <v>68.5</v>
      </c>
      <c r="J184" s="50">
        <v>46.5</v>
      </c>
      <c r="K184" s="50">
        <v>4.5</v>
      </c>
      <c r="L184" s="50">
        <v>37.799999999999997</v>
      </c>
      <c r="M184" s="50">
        <v>55.3</v>
      </c>
      <c r="N184" s="50">
        <v>46.4</v>
      </c>
      <c r="O184" s="50">
        <v>4.4000000000000004</v>
      </c>
      <c r="P184" s="50">
        <v>38</v>
      </c>
      <c r="Q184" s="50">
        <v>55</v>
      </c>
    </row>
    <row r="185" spans="1:17" ht="15" thickBot="1" x14ac:dyDescent="0.4">
      <c r="A185" s="108" t="s">
        <v>96</v>
      </c>
      <c r="B185" s="50">
        <v>5.0999999999999996</v>
      </c>
      <c r="C185" s="50">
        <v>1.7</v>
      </c>
      <c r="D185" s="50">
        <v>2.6</v>
      </c>
      <c r="E185" s="50">
        <v>9.6999999999999993</v>
      </c>
      <c r="F185" s="50">
        <v>3.2</v>
      </c>
      <c r="G185" s="50">
        <v>1.6</v>
      </c>
      <c r="H185" s="50">
        <v>1.2</v>
      </c>
      <c r="I185" s="50">
        <v>8.1999999999999993</v>
      </c>
      <c r="J185" s="50">
        <v>2.6</v>
      </c>
      <c r="K185" s="50">
        <v>1.5</v>
      </c>
      <c r="L185" s="50">
        <v>0.8</v>
      </c>
      <c r="M185" s="50">
        <v>7.9</v>
      </c>
      <c r="N185" s="50">
        <v>5.2</v>
      </c>
      <c r="O185" s="50">
        <v>1.6</v>
      </c>
      <c r="P185" s="50">
        <v>2.7</v>
      </c>
      <c r="Q185" s="50">
        <v>9.5</v>
      </c>
    </row>
    <row r="186" spans="1:17" ht="15" thickBot="1" x14ac:dyDescent="0.4">
      <c r="A186" s="343" t="s">
        <v>942</v>
      </c>
      <c r="B186" s="344"/>
      <c r="C186" s="344"/>
      <c r="D186" s="344"/>
      <c r="E186" s="344"/>
      <c r="F186" s="344"/>
      <c r="G186" s="344"/>
      <c r="H186" s="344"/>
      <c r="I186" s="344"/>
      <c r="J186" s="344"/>
      <c r="K186" s="344"/>
      <c r="L186" s="344"/>
      <c r="M186" s="344"/>
      <c r="N186" s="344"/>
      <c r="O186" s="344"/>
      <c r="P186" s="344"/>
      <c r="Q186" s="345"/>
    </row>
    <row r="187" spans="1:17" ht="15" thickBot="1" x14ac:dyDescent="0.4">
      <c r="A187" s="108" t="s">
        <v>94</v>
      </c>
      <c r="B187" s="50">
        <v>45.2</v>
      </c>
      <c r="C187" s="50">
        <v>3.6</v>
      </c>
      <c r="D187" s="50">
        <v>38.200000000000003</v>
      </c>
      <c r="E187" s="50">
        <v>52.4</v>
      </c>
      <c r="F187" s="50">
        <v>39.799999999999997</v>
      </c>
      <c r="G187" s="50">
        <v>4</v>
      </c>
      <c r="H187" s="50">
        <v>32.200000000000003</v>
      </c>
      <c r="I187" s="50">
        <v>47.8</v>
      </c>
      <c r="J187" s="50">
        <v>38.1</v>
      </c>
      <c r="K187" s="50">
        <v>4.2</v>
      </c>
      <c r="L187" s="50">
        <v>30.2</v>
      </c>
      <c r="M187" s="50">
        <v>46.6</v>
      </c>
      <c r="N187" s="50">
        <v>54.9</v>
      </c>
      <c r="O187" s="50">
        <v>4.4000000000000004</v>
      </c>
      <c r="P187" s="50">
        <v>46.3</v>
      </c>
      <c r="Q187" s="50">
        <v>63.2</v>
      </c>
    </row>
    <row r="188" spans="1:17" ht="15" thickBot="1" x14ac:dyDescent="0.4">
      <c r="A188" s="108" t="s">
        <v>95</v>
      </c>
      <c r="B188" s="50">
        <v>52.1</v>
      </c>
      <c r="C188" s="50">
        <v>3.7</v>
      </c>
      <c r="D188" s="50">
        <v>44.9</v>
      </c>
      <c r="E188" s="50">
        <v>59.2</v>
      </c>
      <c r="F188" s="50">
        <v>57.2</v>
      </c>
      <c r="G188" s="50">
        <v>4.0999999999999996</v>
      </c>
      <c r="H188" s="50">
        <v>49.2</v>
      </c>
      <c r="I188" s="50">
        <v>65</v>
      </c>
      <c r="J188" s="50">
        <v>54.8</v>
      </c>
      <c r="K188" s="50">
        <v>4.5</v>
      </c>
      <c r="L188" s="50">
        <v>45.9</v>
      </c>
      <c r="M188" s="50">
        <v>63.4</v>
      </c>
      <c r="N188" s="50">
        <v>41.7</v>
      </c>
      <c r="O188" s="50">
        <v>4.3</v>
      </c>
      <c r="P188" s="50">
        <v>33.6</v>
      </c>
      <c r="Q188" s="50">
        <v>50.3</v>
      </c>
    </row>
    <row r="189" spans="1:17" ht="15" thickBot="1" x14ac:dyDescent="0.4">
      <c r="A189" s="108" t="s">
        <v>96</v>
      </c>
      <c r="B189" s="50">
        <v>2.7</v>
      </c>
      <c r="C189" s="50">
        <v>1.4</v>
      </c>
      <c r="D189" s="50">
        <v>1</v>
      </c>
      <c r="E189" s="50">
        <v>7.3</v>
      </c>
      <c r="F189" s="50">
        <v>3</v>
      </c>
      <c r="G189" s="50">
        <v>1.7</v>
      </c>
      <c r="H189" s="50">
        <v>1</v>
      </c>
      <c r="I189" s="50">
        <v>9</v>
      </c>
      <c r="J189" s="50">
        <v>7.2</v>
      </c>
      <c r="K189" s="50">
        <v>3.3</v>
      </c>
      <c r="L189" s="50">
        <v>2.8</v>
      </c>
      <c r="M189" s="50">
        <v>17</v>
      </c>
      <c r="N189" s="50">
        <v>3.5</v>
      </c>
      <c r="O189" s="50">
        <v>1.5</v>
      </c>
      <c r="P189" s="50">
        <v>1.4</v>
      </c>
      <c r="Q189" s="50">
        <v>8</v>
      </c>
    </row>
    <row r="190" spans="1:17" ht="15" thickBot="1" x14ac:dyDescent="0.4">
      <c r="A190" s="343" t="s">
        <v>943</v>
      </c>
      <c r="B190" s="344"/>
      <c r="C190" s="344"/>
      <c r="D190" s="344"/>
      <c r="E190" s="344"/>
      <c r="F190" s="344"/>
      <c r="G190" s="344"/>
      <c r="H190" s="344"/>
      <c r="I190" s="344"/>
      <c r="J190" s="344"/>
      <c r="K190" s="344"/>
      <c r="L190" s="344"/>
      <c r="M190" s="344"/>
      <c r="N190" s="344"/>
      <c r="O190" s="344"/>
      <c r="P190" s="344"/>
      <c r="Q190" s="345"/>
    </row>
    <row r="191" spans="1:17" ht="15" thickBot="1" x14ac:dyDescent="0.4">
      <c r="A191" s="108" t="s">
        <v>94</v>
      </c>
      <c r="B191" s="50">
        <v>67.5</v>
      </c>
      <c r="C191" s="50">
        <v>3.3</v>
      </c>
      <c r="D191" s="50">
        <v>60.7</v>
      </c>
      <c r="E191" s="50">
        <v>73.599999999999994</v>
      </c>
      <c r="F191" s="50">
        <v>67.400000000000006</v>
      </c>
      <c r="G191" s="50">
        <v>3.8</v>
      </c>
      <c r="H191" s="50">
        <v>59.6</v>
      </c>
      <c r="I191" s="50">
        <v>74.3</v>
      </c>
      <c r="J191" s="50">
        <v>71.099999999999994</v>
      </c>
      <c r="K191" s="50">
        <v>4.0999999999999996</v>
      </c>
      <c r="L191" s="50">
        <v>62.6</v>
      </c>
      <c r="M191" s="50">
        <v>78.400000000000006</v>
      </c>
      <c r="N191" s="50">
        <v>72.900000000000006</v>
      </c>
      <c r="O191" s="50">
        <v>3.9</v>
      </c>
      <c r="P191" s="50">
        <v>64.7</v>
      </c>
      <c r="Q191" s="50">
        <v>79.8</v>
      </c>
    </row>
    <row r="192" spans="1:17" ht="15" thickBot="1" x14ac:dyDescent="0.4">
      <c r="A192" s="108" t="s">
        <v>95</v>
      </c>
      <c r="B192" s="50">
        <v>31</v>
      </c>
      <c r="C192" s="50">
        <v>3.2</v>
      </c>
      <c r="D192" s="50">
        <v>25</v>
      </c>
      <c r="E192" s="50">
        <v>37.700000000000003</v>
      </c>
      <c r="F192" s="50">
        <v>29.5</v>
      </c>
      <c r="G192" s="50">
        <v>3.6</v>
      </c>
      <c r="H192" s="50">
        <v>22.9</v>
      </c>
      <c r="I192" s="50">
        <v>37</v>
      </c>
      <c r="J192" s="50">
        <v>26.8</v>
      </c>
      <c r="K192" s="50">
        <v>4</v>
      </c>
      <c r="L192" s="50">
        <v>19.7</v>
      </c>
      <c r="M192" s="50">
        <v>35.299999999999997</v>
      </c>
      <c r="N192" s="50">
        <v>23.5</v>
      </c>
      <c r="O192" s="50">
        <v>3.7</v>
      </c>
      <c r="P192" s="50">
        <v>17</v>
      </c>
      <c r="Q192" s="50">
        <v>31.6</v>
      </c>
    </row>
    <row r="193" spans="1:17" ht="15" thickBot="1" x14ac:dyDescent="0.4">
      <c r="A193" s="108" t="s">
        <v>96</v>
      </c>
      <c r="B193" s="50">
        <v>1.5</v>
      </c>
      <c r="C193" s="50">
        <v>0.9</v>
      </c>
      <c r="D193" s="50">
        <v>0.5</v>
      </c>
      <c r="E193" s="50">
        <v>4.9000000000000004</v>
      </c>
      <c r="F193" s="50">
        <v>3.2</v>
      </c>
      <c r="G193" s="50">
        <v>1.5</v>
      </c>
      <c r="H193" s="50">
        <v>1.3</v>
      </c>
      <c r="I193" s="50">
        <v>7.8</v>
      </c>
      <c r="J193" s="50">
        <v>2.1</v>
      </c>
      <c r="K193" s="50">
        <v>1</v>
      </c>
      <c r="L193" s="50">
        <v>0.8</v>
      </c>
      <c r="M193" s="50">
        <v>5.2</v>
      </c>
      <c r="N193" s="50">
        <v>3.5</v>
      </c>
      <c r="O193" s="50">
        <v>1.4</v>
      </c>
      <c r="P193" s="50">
        <v>1.6</v>
      </c>
      <c r="Q193" s="50">
        <v>7.6</v>
      </c>
    </row>
    <row r="194" spans="1:17" ht="15" thickBot="1" x14ac:dyDescent="0.4">
      <c r="A194" s="343" t="s">
        <v>944</v>
      </c>
      <c r="B194" s="344"/>
      <c r="C194" s="344"/>
      <c r="D194" s="344"/>
      <c r="E194" s="344"/>
      <c r="F194" s="344"/>
      <c r="G194" s="344"/>
      <c r="H194" s="344"/>
      <c r="I194" s="344"/>
      <c r="J194" s="344"/>
      <c r="K194" s="344"/>
      <c r="L194" s="344"/>
      <c r="M194" s="344"/>
      <c r="N194" s="344"/>
      <c r="O194" s="344"/>
      <c r="P194" s="344"/>
      <c r="Q194" s="345"/>
    </row>
    <row r="195" spans="1:17" ht="15" thickBot="1" x14ac:dyDescent="0.4">
      <c r="A195" s="108" t="s">
        <v>94</v>
      </c>
      <c r="B195" s="50">
        <v>7.3</v>
      </c>
      <c r="C195" s="50">
        <v>1.8</v>
      </c>
      <c r="D195" s="50">
        <v>4.5</v>
      </c>
      <c r="E195" s="50">
        <v>11.7</v>
      </c>
      <c r="F195" s="50">
        <v>17.7</v>
      </c>
      <c r="G195" s="50">
        <v>2.9</v>
      </c>
      <c r="H195" s="50">
        <v>12.6</v>
      </c>
      <c r="I195" s="50">
        <v>24.2</v>
      </c>
      <c r="J195" s="50">
        <v>37.799999999999997</v>
      </c>
      <c r="K195" s="50">
        <v>4.4000000000000004</v>
      </c>
      <c r="L195" s="50">
        <v>29.7</v>
      </c>
      <c r="M195" s="50">
        <v>46.6</v>
      </c>
      <c r="N195" s="50">
        <v>63.8</v>
      </c>
      <c r="O195" s="50">
        <v>4.0999999999999996</v>
      </c>
      <c r="P195" s="50">
        <v>55.3</v>
      </c>
      <c r="Q195" s="50">
        <v>71.5</v>
      </c>
    </row>
    <row r="196" spans="1:17" ht="15" thickBot="1" x14ac:dyDescent="0.4">
      <c r="A196" s="108" t="s">
        <v>95</v>
      </c>
      <c r="B196" s="50">
        <v>92.2</v>
      </c>
      <c r="C196" s="50">
        <v>1.8</v>
      </c>
      <c r="D196" s="50">
        <v>87.8</v>
      </c>
      <c r="E196" s="50">
        <v>95.1</v>
      </c>
      <c r="F196" s="50">
        <v>82.3</v>
      </c>
      <c r="G196" s="50">
        <v>2.9</v>
      </c>
      <c r="H196" s="50">
        <v>75.8</v>
      </c>
      <c r="I196" s="50">
        <v>87.4</v>
      </c>
      <c r="J196" s="50">
        <v>62.2</v>
      </c>
      <c r="K196" s="50">
        <v>4.4000000000000004</v>
      </c>
      <c r="L196" s="50">
        <v>53.4</v>
      </c>
      <c r="M196" s="50">
        <v>70.3</v>
      </c>
      <c r="N196" s="50">
        <v>36.200000000000003</v>
      </c>
      <c r="O196" s="50">
        <v>4.0999999999999996</v>
      </c>
      <c r="P196" s="50">
        <v>28.5</v>
      </c>
      <c r="Q196" s="50">
        <v>44.7</v>
      </c>
    </row>
    <row r="197" spans="1:17" ht="15" thickBot="1" x14ac:dyDescent="0.4">
      <c r="A197" s="108" t="s">
        <v>96</v>
      </c>
      <c r="B197" s="50">
        <v>0.5</v>
      </c>
      <c r="C197" s="50">
        <v>0.2</v>
      </c>
      <c r="D197" s="50">
        <v>0.2</v>
      </c>
      <c r="E197" s="50">
        <v>1.3</v>
      </c>
      <c r="F197" s="50">
        <v>0</v>
      </c>
      <c r="G197" s="50">
        <v>0</v>
      </c>
      <c r="H197" s="50">
        <v>0</v>
      </c>
      <c r="I197" s="50">
        <v>0</v>
      </c>
      <c r="J197" s="50">
        <v>0</v>
      </c>
      <c r="K197" s="50">
        <v>0</v>
      </c>
      <c r="L197" s="50">
        <v>0</v>
      </c>
      <c r="M197" s="50">
        <v>0</v>
      </c>
      <c r="N197" s="50">
        <v>0</v>
      </c>
      <c r="O197" s="50">
        <v>0</v>
      </c>
      <c r="P197" s="50">
        <v>0</v>
      </c>
      <c r="Q197" s="50">
        <v>0</v>
      </c>
    </row>
    <row r="198" spans="1:17" ht="15" thickBot="1" x14ac:dyDescent="0.4">
      <c r="A198" s="346" t="s">
        <v>945</v>
      </c>
      <c r="B198" s="347"/>
      <c r="C198" s="347"/>
      <c r="D198" s="347"/>
      <c r="E198" s="347"/>
      <c r="F198" s="347"/>
      <c r="G198" s="347"/>
      <c r="H198" s="347"/>
      <c r="I198" s="347"/>
      <c r="J198" s="347"/>
      <c r="K198" s="347"/>
      <c r="L198" s="347"/>
      <c r="M198" s="347"/>
      <c r="N198" s="347"/>
      <c r="O198" s="347"/>
      <c r="P198" s="347"/>
      <c r="Q198" s="348"/>
    </row>
    <row r="199" spans="1:17" ht="15" thickBot="1" x14ac:dyDescent="0.4">
      <c r="A199" s="108" t="s">
        <v>94</v>
      </c>
      <c r="B199" s="50">
        <v>39.1</v>
      </c>
      <c r="C199" s="50">
        <v>3.5</v>
      </c>
      <c r="D199" s="50">
        <v>32.5</v>
      </c>
      <c r="E199" s="50">
        <v>46</v>
      </c>
      <c r="F199" s="50">
        <v>35.4</v>
      </c>
      <c r="G199" s="50">
        <v>3.8</v>
      </c>
      <c r="H199" s="50">
        <v>28.4</v>
      </c>
      <c r="I199" s="50">
        <v>43.1</v>
      </c>
      <c r="J199" s="50">
        <v>28.5</v>
      </c>
      <c r="K199" s="50">
        <v>3.5</v>
      </c>
      <c r="L199" s="50">
        <v>22.1</v>
      </c>
      <c r="M199" s="50">
        <v>35.799999999999997</v>
      </c>
      <c r="N199" s="50">
        <v>37.1</v>
      </c>
      <c r="O199" s="50">
        <v>4.2</v>
      </c>
      <c r="P199" s="50">
        <v>29.3</v>
      </c>
      <c r="Q199" s="50">
        <v>45.7</v>
      </c>
    </row>
    <row r="200" spans="1:17" ht="15" thickBot="1" x14ac:dyDescent="0.4">
      <c r="A200" s="108" t="s">
        <v>95</v>
      </c>
      <c r="B200" s="50">
        <v>60.9</v>
      </c>
      <c r="C200" s="50">
        <v>3.5</v>
      </c>
      <c r="D200" s="50">
        <v>53.9</v>
      </c>
      <c r="E200" s="50">
        <v>67.400000000000006</v>
      </c>
      <c r="F200" s="50">
        <v>63.3</v>
      </c>
      <c r="G200" s="50">
        <v>3.8</v>
      </c>
      <c r="H200" s="50">
        <v>55.5</v>
      </c>
      <c r="I200" s="50">
        <v>70.5</v>
      </c>
      <c r="J200" s="50">
        <v>71.5</v>
      </c>
      <c r="K200" s="50">
        <v>3.5</v>
      </c>
      <c r="L200" s="50">
        <v>64.2</v>
      </c>
      <c r="M200" s="50">
        <v>77.900000000000006</v>
      </c>
      <c r="N200" s="50">
        <v>62.9</v>
      </c>
      <c r="O200" s="50">
        <v>4.2</v>
      </c>
      <c r="P200" s="50">
        <v>54.3</v>
      </c>
      <c r="Q200" s="50">
        <v>70.7</v>
      </c>
    </row>
    <row r="201" spans="1:17" ht="15" thickBot="1" x14ac:dyDescent="0.4">
      <c r="A201" s="108" t="s">
        <v>96</v>
      </c>
      <c r="B201" s="50">
        <v>0.1</v>
      </c>
      <c r="C201" s="50">
        <v>0.1</v>
      </c>
      <c r="D201" s="50">
        <v>0</v>
      </c>
      <c r="E201" s="50">
        <v>0.6</v>
      </c>
      <c r="F201" s="50">
        <v>1.3</v>
      </c>
      <c r="G201" s="50">
        <v>1.2</v>
      </c>
      <c r="H201" s="50">
        <v>0.2</v>
      </c>
      <c r="I201" s="50">
        <v>8.3000000000000007</v>
      </c>
      <c r="J201" s="50">
        <v>0</v>
      </c>
      <c r="K201" s="50">
        <v>0</v>
      </c>
      <c r="L201" s="50">
        <v>0</v>
      </c>
      <c r="M201" s="50">
        <v>0</v>
      </c>
      <c r="N201" s="50">
        <v>0</v>
      </c>
      <c r="O201" s="50">
        <v>0</v>
      </c>
      <c r="P201" s="50">
        <v>0</v>
      </c>
      <c r="Q201" s="50">
        <v>0</v>
      </c>
    </row>
    <row r="202" spans="1:17" x14ac:dyDescent="0.35">
      <c r="A202" s="174" t="s">
        <v>127</v>
      </c>
      <c r="B202" s="174"/>
      <c r="C202" s="174"/>
      <c r="D202" s="174"/>
      <c r="E202" s="174"/>
      <c r="F202" s="174"/>
      <c r="G202" s="174"/>
      <c r="H202" s="174"/>
      <c r="I202" s="174"/>
      <c r="J202" s="174"/>
      <c r="K202" s="174"/>
      <c r="L202" s="174"/>
      <c r="M202" s="174"/>
      <c r="N202" s="174"/>
      <c r="O202" s="174"/>
      <c r="P202" s="174"/>
      <c r="Q202" s="174"/>
    </row>
    <row r="203" spans="1:17" x14ac:dyDescent="0.35">
      <c r="A203" s="191"/>
      <c r="B203" s="191"/>
      <c r="C203" s="191"/>
      <c r="D203" s="191"/>
      <c r="E203" s="191"/>
      <c r="F203" s="191"/>
      <c r="G203" s="191"/>
      <c r="H203" s="191"/>
      <c r="I203" s="191"/>
      <c r="J203" s="191"/>
      <c r="K203" s="191"/>
      <c r="L203" s="191"/>
      <c r="M203" s="191"/>
      <c r="N203" s="191"/>
      <c r="O203" s="191"/>
      <c r="P203" s="191"/>
      <c r="Q203" s="191"/>
    </row>
  </sheetData>
  <mergeCells count="77">
    <mergeCell ref="A25:Q25"/>
    <mergeCell ref="A2:A4"/>
    <mergeCell ref="B2:Q2"/>
    <mergeCell ref="B3:E3"/>
    <mergeCell ref="F3:I3"/>
    <mergeCell ref="J3:M3"/>
    <mergeCell ref="N3:Q3"/>
    <mergeCell ref="A5:Q5"/>
    <mergeCell ref="A9:Q9"/>
    <mergeCell ref="A13:Q13"/>
    <mergeCell ref="A17:Q17"/>
    <mergeCell ref="A21:Q21"/>
    <mergeCell ref="A65:Q65"/>
    <mergeCell ref="A29:Q29"/>
    <mergeCell ref="A33:Q33"/>
    <mergeCell ref="A37:Q37"/>
    <mergeCell ref="A42:A44"/>
    <mergeCell ref="B42:Q42"/>
    <mergeCell ref="B43:E43"/>
    <mergeCell ref="F43:I43"/>
    <mergeCell ref="J43:M43"/>
    <mergeCell ref="N43:Q43"/>
    <mergeCell ref="A45:Q45"/>
    <mergeCell ref="A49:Q49"/>
    <mergeCell ref="A53:Q53"/>
    <mergeCell ref="A57:Q57"/>
    <mergeCell ref="A61:Q61"/>
    <mergeCell ref="A105:Q105"/>
    <mergeCell ref="A69:Q69"/>
    <mergeCell ref="A73:Q73"/>
    <mergeCell ref="A77:Q77"/>
    <mergeCell ref="A82:A84"/>
    <mergeCell ref="B82:Q82"/>
    <mergeCell ref="B83:E83"/>
    <mergeCell ref="F83:I83"/>
    <mergeCell ref="J83:M83"/>
    <mergeCell ref="N83:Q83"/>
    <mergeCell ref="A85:Q85"/>
    <mergeCell ref="A89:Q89"/>
    <mergeCell ref="A93:Q93"/>
    <mergeCell ref="A97:Q97"/>
    <mergeCell ref="A101:Q101"/>
    <mergeCell ref="A109:Q109"/>
    <mergeCell ref="A113:Q113"/>
    <mergeCell ref="A117:Q117"/>
    <mergeCell ref="A123:A125"/>
    <mergeCell ref="B123:Q123"/>
    <mergeCell ref="B124:E124"/>
    <mergeCell ref="F124:I124"/>
    <mergeCell ref="J124:M124"/>
    <mergeCell ref="N124:Q124"/>
    <mergeCell ref="B164:E164"/>
    <mergeCell ref="F164:I164"/>
    <mergeCell ref="J164:M164"/>
    <mergeCell ref="N164:Q164"/>
    <mergeCell ref="A126:Q126"/>
    <mergeCell ref="A130:Q130"/>
    <mergeCell ref="A134:Q134"/>
    <mergeCell ref="A138:Q138"/>
    <mergeCell ref="A142:Q142"/>
    <mergeCell ref="A146:Q146"/>
    <mergeCell ref="A190:Q190"/>
    <mergeCell ref="A194:Q194"/>
    <mergeCell ref="A198:Q198"/>
    <mergeCell ref="A1:Q1"/>
    <mergeCell ref="A202:Q203"/>
    <mergeCell ref="A166:Q166"/>
    <mergeCell ref="A170:Q170"/>
    <mergeCell ref="A174:Q174"/>
    <mergeCell ref="A178:Q178"/>
    <mergeCell ref="A182:Q182"/>
    <mergeCell ref="A186:Q186"/>
    <mergeCell ref="A150:Q150"/>
    <mergeCell ref="A154:Q154"/>
    <mergeCell ref="A158:Q158"/>
    <mergeCell ref="A163:A165"/>
    <mergeCell ref="B163:Q163"/>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workbookViewId="0">
      <selection activeCell="G6" sqref="G6"/>
    </sheetView>
  </sheetViews>
  <sheetFormatPr defaultColWidth="11.453125" defaultRowHeight="14.5" x14ac:dyDescent="0.35"/>
  <cols>
    <col min="1" max="1" width="29.453125" customWidth="1"/>
  </cols>
  <sheetData>
    <row r="1" spans="1:41" ht="15" thickBot="1" x14ac:dyDescent="0.4">
      <c r="A1" s="181" t="s">
        <v>946</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row>
    <row r="2" spans="1:41" ht="76" customHeight="1" thickBot="1" x14ac:dyDescent="0.4">
      <c r="A2" s="242" t="s">
        <v>126</v>
      </c>
      <c r="B2" s="349" t="s">
        <v>902</v>
      </c>
      <c r="C2" s="350"/>
      <c r="D2" s="350"/>
      <c r="E2" s="350"/>
      <c r="F2" s="350"/>
      <c r="G2" s="350"/>
      <c r="H2" s="350"/>
      <c r="I2" s="351"/>
      <c r="J2" s="349" t="s">
        <v>913</v>
      </c>
      <c r="K2" s="350"/>
      <c r="L2" s="350"/>
      <c r="M2" s="350"/>
      <c r="N2" s="350"/>
      <c r="O2" s="350"/>
      <c r="P2" s="350"/>
      <c r="Q2" s="351"/>
      <c r="R2" s="349" t="s">
        <v>919</v>
      </c>
      <c r="S2" s="350"/>
      <c r="T2" s="350"/>
      <c r="U2" s="350"/>
      <c r="V2" s="350"/>
      <c r="W2" s="350"/>
      <c r="X2" s="350"/>
      <c r="Y2" s="351"/>
      <c r="Z2" s="349" t="s">
        <v>926</v>
      </c>
      <c r="AA2" s="350"/>
      <c r="AB2" s="350"/>
      <c r="AC2" s="350"/>
      <c r="AD2" s="350"/>
      <c r="AE2" s="350"/>
      <c r="AF2" s="350"/>
      <c r="AG2" s="351"/>
      <c r="AH2" s="355" t="s">
        <v>936</v>
      </c>
      <c r="AI2" s="356"/>
      <c r="AJ2" s="356"/>
      <c r="AK2" s="356"/>
      <c r="AL2" s="356"/>
      <c r="AM2" s="356"/>
      <c r="AN2" s="356"/>
      <c r="AO2" s="357"/>
    </row>
    <row r="3" spans="1:41" ht="15" thickBot="1" x14ac:dyDescent="0.4">
      <c r="A3" s="299"/>
      <c r="B3" s="197" t="s">
        <v>124</v>
      </c>
      <c r="C3" s="198"/>
      <c r="D3" s="198"/>
      <c r="E3" s="199"/>
      <c r="F3" s="197" t="s">
        <v>125</v>
      </c>
      <c r="G3" s="198"/>
      <c r="H3" s="198"/>
      <c r="I3" s="199"/>
      <c r="J3" s="197" t="s">
        <v>124</v>
      </c>
      <c r="K3" s="198"/>
      <c r="L3" s="198"/>
      <c r="M3" s="199"/>
      <c r="N3" s="197" t="s">
        <v>125</v>
      </c>
      <c r="O3" s="198"/>
      <c r="P3" s="198"/>
      <c r="Q3" s="199"/>
      <c r="R3" s="197" t="s">
        <v>124</v>
      </c>
      <c r="S3" s="198"/>
      <c r="T3" s="198"/>
      <c r="U3" s="199"/>
      <c r="V3" s="197" t="s">
        <v>125</v>
      </c>
      <c r="W3" s="198"/>
      <c r="X3" s="198"/>
      <c r="Y3" s="199"/>
      <c r="Z3" s="197" t="s">
        <v>124</v>
      </c>
      <c r="AA3" s="198"/>
      <c r="AB3" s="198"/>
      <c r="AC3" s="199"/>
      <c r="AD3" s="197" t="s">
        <v>125</v>
      </c>
      <c r="AE3" s="198"/>
      <c r="AF3" s="198"/>
      <c r="AG3" s="199"/>
      <c r="AH3" s="358" t="s">
        <v>124</v>
      </c>
      <c r="AI3" s="359"/>
      <c r="AJ3" s="359"/>
      <c r="AK3" s="360"/>
      <c r="AL3" s="358" t="s">
        <v>125</v>
      </c>
      <c r="AM3" s="359"/>
      <c r="AN3" s="359"/>
      <c r="AO3" s="360"/>
    </row>
    <row r="4" spans="1:41" ht="15" thickBot="1" x14ac:dyDescent="0.4">
      <c r="A4" s="243"/>
      <c r="B4" s="75" t="s">
        <v>89</v>
      </c>
      <c r="C4" s="75" t="s">
        <v>90</v>
      </c>
      <c r="D4" s="75" t="s">
        <v>91</v>
      </c>
      <c r="E4" s="75" t="s">
        <v>92</v>
      </c>
      <c r="F4" s="75" t="s">
        <v>89</v>
      </c>
      <c r="G4" s="75" t="s">
        <v>90</v>
      </c>
      <c r="H4" s="75" t="s">
        <v>91</v>
      </c>
      <c r="I4" s="75" t="s">
        <v>92</v>
      </c>
      <c r="J4" s="75" t="s">
        <v>89</v>
      </c>
      <c r="K4" s="75" t="s">
        <v>90</v>
      </c>
      <c r="L4" s="75" t="s">
        <v>91</v>
      </c>
      <c r="M4" s="75" t="s">
        <v>92</v>
      </c>
      <c r="N4" s="75" t="s">
        <v>89</v>
      </c>
      <c r="O4" s="75" t="s">
        <v>90</v>
      </c>
      <c r="P4" s="75" t="s">
        <v>91</v>
      </c>
      <c r="Q4" s="75" t="s">
        <v>92</v>
      </c>
      <c r="R4" s="75" t="s">
        <v>89</v>
      </c>
      <c r="S4" s="75" t="s">
        <v>90</v>
      </c>
      <c r="T4" s="75" t="s">
        <v>91</v>
      </c>
      <c r="U4" s="75" t="s">
        <v>92</v>
      </c>
      <c r="V4" s="75" t="s">
        <v>89</v>
      </c>
      <c r="W4" s="75" t="s">
        <v>90</v>
      </c>
      <c r="X4" s="75" t="s">
        <v>91</v>
      </c>
      <c r="Y4" s="75" t="s">
        <v>92</v>
      </c>
      <c r="Z4" s="75" t="s">
        <v>89</v>
      </c>
      <c r="AA4" s="75" t="s">
        <v>90</v>
      </c>
      <c r="AB4" s="75" t="s">
        <v>91</v>
      </c>
      <c r="AC4" s="75" t="s">
        <v>92</v>
      </c>
      <c r="AD4" s="75" t="s">
        <v>89</v>
      </c>
      <c r="AE4" s="75" t="s">
        <v>90</v>
      </c>
      <c r="AF4" s="75" t="s">
        <v>91</v>
      </c>
      <c r="AG4" s="75" t="s">
        <v>92</v>
      </c>
      <c r="AH4" s="115" t="s">
        <v>89</v>
      </c>
      <c r="AI4" s="115" t="s">
        <v>90</v>
      </c>
      <c r="AJ4" s="115" t="s">
        <v>91</v>
      </c>
      <c r="AK4" s="115" t="s">
        <v>92</v>
      </c>
      <c r="AL4" s="115" t="s">
        <v>89</v>
      </c>
      <c r="AM4" s="115" t="s">
        <v>90</v>
      </c>
      <c r="AN4" s="115" t="s">
        <v>91</v>
      </c>
      <c r="AO4" s="115" t="s">
        <v>92</v>
      </c>
    </row>
    <row r="5" spans="1:41" ht="15" thickBot="1" x14ac:dyDescent="0.4">
      <c r="A5" s="113" t="s">
        <v>947</v>
      </c>
      <c r="B5" s="361" t="s">
        <v>948</v>
      </c>
      <c r="C5" s="362"/>
      <c r="D5" s="362"/>
      <c r="E5" s="362"/>
      <c r="F5" s="362"/>
      <c r="G5" s="362"/>
      <c r="H5" s="362"/>
      <c r="I5" s="363"/>
      <c r="J5" s="352" t="s">
        <v>948</v>
      </c>
      <c r="K5" s="353"/>
      <c r="L5" s="353"/>
      <c r="M5" s="353"/>
      <c r="N5" s="353"/>
      <c r="O5" s="353"/>
      <c r="P5" s="353"/>
      <c r="Q5" s="354"/>
      <c r="R5" s="352" t="s">
        <v>956</v>
      </c>
      <c r="S5" s="353"/>
      <c r="T5" s="353"/>
      <c r="U5" s="353"/>
      <c r="V5" s="353"/>
      <c r="W5" s="353"/>
      <c r="X5" s="353"/>
      <c r="Y5" s="354"/>
      <c r="Z5" s="352" t="s">
        <v>957</v>
      </c>
      <c r="AA5" s="353"/>
      <c r="AB5" s="353"/>
      <c r="AC5" s="353"/>
      <c r="AD5" s="353"/>
      <c r="AE5" s="353"/>
      <c r="AF5" s="353"/>
      <c r="AG5" s="354"/>
      <c r="AH5" s="352" t="s">
        <v>963</v>
      </c>
      <c r="AI5" s="353"/>
      <c r="AJ5" s="353"/>
      <c r="AK5" s="353"/>
      <c r="AL5" s="353"/>
      <c r="AM5" s="353"/>
      <c r="AN5" s="353"/>
      <c r="AO5" s="354"/>
    </row>
    <row r="6" spans="1:41" ht="15" thickBot="1" x14ac:dyDescent="0.4">
      <c r="A6" s="108" t="s">
        <v>94</v>
      </c>
      <c r="B6" s="50">
        <v>0.4</v>
      </c>
      <c r="C6" s="50">
        <v>0.3</v>
      </c>
      <c r="D6" s="50">
        <v>0.1</v>
      </c>
      <c r="E6" s="50">
        <v>1.5</v>
      </c>
      <c r="F6" s="50">
        <v>3.1</v>
      </c>
      <c r="G6" s="50">
        <v>1.1000000000000001</v>
      </c>
      <c r="H6" s="50">
        <v>1.5</v>
      </c>
      <c r="I6" s="50">
        <v>6.1</v>
      </c>
      <c r="J6" s="50">
        <v>0.9</v>
      </c>
      <c r="K6" s="50">
        <v>0.4</v>
      </c>
      <c r="L6" s="50">
        <v>0.4</v>
      </c>
      <c r="M6" s="50">
        <v>2.2000000000000002</v>
      </c>
      <c r="N6" s="50">
        <v>1.1000000000000001</v>
      </c>
      <c r="O6" s="50">
        <v>0.7</v>
      </c>
      <c r="P6" s="50">
        <v>0.3</v>
      </c>
      <c r="Q6" s="50">
        <v>3.7</v>
      </c>
      <c r="R6" s="50">
        <v>0.4</v>
      </c>
      <c r="S6" s="50">
        <v>0.3</v>
      </c>
      <c r="T6" s="50">
        <v>0.1</v>
      </c>
      <c r="U6" s="50">
        <v>1.8</v>
      </c>
      <c r="V6" s="50">
        <v>1.8</v>
      </c>
      <c r="W6" s="50">
        <v>0.8</v>
      </c>
      <c r="X6" s="50">
        <v>0.8</v>
      </c>
      <c r="Y6" s="50">
        <v>4.0999999999999996</v>
      </c>
      <c r="Z6" s="50">
        <v>0.7</v>
      </c>
      <c r="AA6" s="50">
        <v>0.3</v>
      </c>
      <c r="AB6" s="50">
        <v>0.3</v>
      </c>
      <c r="AC6" s="50">
        <v>1.7</v>
      </c>
      <c r="AD6" s="50">
        <v>1.1000000000000001</v>
      </c>
      <c r="AE6" s="50">
        <v>0.8</v>
      </c>
      <c r="AF6" s="50">
        <v>0.3</v>
      </c>
      <c r="AG6" s="50">
        <v>4.3</v>
      </c>
      <c r="AH6" s="50">
        <v>0.7</v>
      </c>
      <c r="AI6" s="50">
        <v>0.2</v>
      </c>
      <c r="AJ6" s="50">
        <v>0.4</v>
      </c>
      <c r="AK6" s="50">
        <v>1.1000000000000001</v>
      </c>
      <c r="AL6" s="50">
        <v>1.1000000000000001</v>
      </c>
      <c r="AM6" s="50">
        <v>0.3</v>
      </c>
      <c r="AN6" s="50">
        <v>0.6</v>
      </c>
      <c r="AO6" s="50">
        <v>1.9</v>
      </c>
    </row>
    <row r="7" spans="1:41" ht="15" thickBot="1" x14ac:dyDescent="0.4">
      <c r="A7" s="108" t="s">
        <v>95</v>
      </c>
      <c r="B7" s="50">
        <v>9.1999999999999993</v>
      </c>
      <c r="C7" s="50">
        <v>1.4</v>
      </c>
      <c r="D7" s="50">
        <v>6.8</v>
      </c>
      <c r="E7" s="50">
        <v>12.3</v>
      </c>
      <c r="F7" s="50">
        <v>13.2</v>
      </c>
      <c r="G7" s="50">
        <v>1.8</v>
      </c>
      <c r="H7" s="50">
        <v>10.1</v>
      </c>
      <c r="I7" s="50">
        <v>17.100000000000001</v>
      </c>
      <c r="J7" s="50">
        <v>13</v>
      </c>
      <c r="K7" s="50">
        <v>1.9</v>
      </c>
      <c r="L7" s="50">
        <v>9.6999999999999993</v>
      </c>
      <c r="M7" s="50">
        <v>17.100000000000001</v>
      </c>
      <c r="N7" s="50">
        <v>17.7</v>
      </c>
      <c r="O7" s="50">
        <v>2.4</v>
      </c>
      <c r="P7" s="50">
        <v>13.4</v>
      </c>
      <c r="Q7" s="50">
        <v>22.9</v>
      </c>
      <c r="R7" s="50">
        <v>11</v>
      </c>
      <c r="S7" s="50">
        <v>1.8</v>
      </c>
      <c r="T7" s="50">
        <v>8</v>
      </c>
      <c r="U7" s="50">
        <v>15</v>
      </c>
      <c r="V7" s="50">
        <v>14.3</v>
      </c>
      <c r="W7" s="50">
        <v>2.1</v>
      </c>
      <c r="X7" s="50">
        <v>10.6</v>
      </c>
      <c r="Y7" s="50">
        <v>19</v>
      </c>
      <c r="Z7" s="50">
        <v>16.100000000000001</v>
      </c>
      <c r="AA7" s="50">
        <v>2.4</v>
      </c>
      <c r="AB7" s="50">
        <v>12</v>
      </c>
      <c r="AC7" s="50">
        <v>21.3</v>
      </c>
      <c r="AD7" s="50">
        <v>16.399999999999999</v>
      </c>
      <c r="AE7" s="50">
        <v>2.4</v>
      </c>
      <c r="AF7" s="50">
        <v>12.1</v>
      </c>
      <c r="AG7" s="50">
        <v>21.7</v>
      </c>
      <c r="AH7" s="50">
        <v>13.8</v>
      </c>
      <c r="AI7" s="50">
        <v>1</v>
      </c>
      <c r="AJ7" s="50">
        <v>11.9</v>
      </c>
      <c r="AK7" s="50">
        <v>16</v>
      </c>
      <c r="AL7" s="50">
        <v>16.100000000000001</v>
      </c>
      <c r="AM7" s="50">
        <v>1.1000000000000001</v>
      </c>
      <c r="AN7" s="50">
        <v>14.1</v>
      </c>
      <c r="AO7" s="50">
        <v>18.399999999999999</v>
      </c>
    </row>
    <row r="8" spans="1:41" ht="15" thickBot="1" x14ac:dyDescent="0.4">
      <c r="A8" s="108" t="s">
        <v>96</v>
      </c>
      <c r="B8" s="50">
        <v>90.3</v>
      </c>
      <c r="C8" s="50">
        <v>1.4</v>
      </c>
      <c r="D8" s="50">
        <v>87.2</v>
      </c>
      <c r="E8" s="50">
        <v>92.8</v>
      </c>
      <c r="F8" s="50">
        <v>83.7</v>
      </c>
      <c r="G8" s="50">
        <v>2</v>
      </c>
      <c r="H8" s="50">
        <v>79.400000000000006</v>
      </c>
      <c r="I8" s="50">
        <v>87.3</v>
      </c>
      <c r="J8" s="50">
        <v>86.1</v>
      </c>
      <c r="K8" s="50">
        <v>1.9</v>
      </c>
      <c r="L8" s="50">
        <v>81.900000000000006</v>
      </c>
      <c r="M8" s="50">
        <v>89.5</v>
      </c>
      <c r="N8" s="50">
        <v>81.3</v>
      </c>
      <c r="O8" s="50">
        <v>2.5</v>
      </c>
      <c r="P8" s="50">
        <v>75.900000000000006</v>
      </c>
      <c r="Q8" s="50">
        <v>85.6</v>
      </c>
      <c r="R8" s="50">
        <v>88.6</v>
      </c>
      <c r="S8" s="50">
        <v>1.8</v>
      </c>
      <c r="T8" s="50">
        <v>84.6</v>
      </c>
      <c r="U8" s="50">
        <v>91.7</v>
      </c>
      <c r="V8" s="50">
        <v>84</v>
      </c>
      <c r="W8" s="50">
        <v>2.2000000000000002</v>
      </c>
      <c r="X8" s="50">
        <v>79.099999999999994</v>
      </c>
      <c r="Y8" s="50">
        <v>87.9</v>
      </c>
      <c r="Z8" s="50">
        <v>83.2</v>
      </c>
      <c r="AA8" s="50">
        <v>2.4</v>
      </c>
      <c r="AB8" s="50">
        <v>78</v>
      </c>
      <c r="AC8" s="50">
        <v>87.4</v>
      </c>
      <c r="AD8" s="50">
        <v>82.5</v>
      </c>
      <c r="AE8" s="50">
        <v>2.5</v>
      </c>
      <c r="AF8" s="50">
        <v>77</v>
      </c>
      <c r="AG8" s="50">
        <v>86.9</v>
      </c>
      <c r="AH8" s="50">
        <v>85.5</v>
      </c>
      <c r="AI8" s="50">
        <v>1.1000000000000001</v>
      </c>
      <c r="AJ8" s="50">
        <v>83.3</v>
      </c>
      <c r="AK8" s="50">
        <v>87.5</v>
      </c>
      <c r="AL8" s="50">
        <v>82.8</v>
      </c>
      <c r="AM8" s="50">
        <v>1.1000000000000001</v>
      </c>
      <c r="AN8" s="50">
        <v>80.5</v>
      </c>
      <c r="AO8" s="50">
        <v>84.9</v>
      </c>
    </row>
    <row r="9" spans="1:41" ht="15" thickBot="1" x14ac:dyDescent="0.4">
      <c r="A9" s="113" t="s">
        <v>134</v>
      </c>
      <c r="B9" s="361" t="s">
        <v>949</v>
      </c>
      <c r="C9" s="362"/>
      <c r="D9" s="362"/>
      <c r="E9" s="362"/>
      <c r="F9" s="362"/>
      <c r="G9" s="362"/>
      <c r="H9" s="362"/>
      <c r="I9" s="363"/>
      <c r="J9" s="352" t="s">
        <v>950</v>
      </c>
      <c r="K9" s="353"/>
      <c r="L9" s="353"/>
      <c r="M9" s="353"/>
      <c r="N9" s="353"/>
      <c r="O9" s="353"/>
      <c r="P9" s="353"/>
      <c r="Q9" s="354"/>
      <c r="R9" s="352" t="s">
        <v>951</v>
      </c>
      <c r="S9" s="353"/>
      <c r="T9" s="353"/>
      <c r="U9" s="353"/>
      <c r="V9" s="353"/>
      <c r="W9" s="353"/>
      <c r="X9" s="353"/>
      <c r="Y9" s="354"/>
      <c r="Z9" s="352" t="s">
        <v>958</v>
      </c>
      <c r="AA9" s="353"/>
      <c r="AB9" s="353"/>
      <c r="AC9" s="353"/>
      <c r="AD9" s="353"/>
      <c r="AE9" s="353"/>
      <c r="AF9" s="353"/>
      <c r="AG9" s="354"/>
      <c r="AH9" s="352" t="s">
        <v>964</v>
      </c>
      <c r="AI9" s="353"/>
      <c r="AJ9" s="353"/>
      <c r="AK9" s="353"/>
      <c r="AL9" s="353"/>
      <c r="AM9" s="353"/>
      <c r="AN9" s="353"/>
      <c r="AO9" s="354"/>
    </row>
    <row r="10" spans="1:41" ht="15" thickBot="1" x14ac:dyDescent="0.4">
      <c r="A10" s="108" t="s">
        <v>94</v>
      </c>
      <c r="B10" s="50">
        <v>57.5</v>
      </c>
      <c r="C10" s="50">
        <v>3.1</v>
      </c>
      <c r="D10" s="50">
        <v>51.4</v>
      </c>
      <c r="E10" s="50">
        <v>63.4</v>
      </c>
      <c r="F10" s="50">
        <v>67.7</v>
      </c>
      <c r="G10" s="50">
        <v>2.8</v>
      </c>
      <c r="H10" s="50">
        <v>62.1</v>
      </c>
      <c r="I10" s="50">
        <v>72.900000000000006</v>
      </c>
      <c r="J10" s="50">
        <v>64.7</v>
      </c>
      <c r="K10" s="50">
        <v>2.7</v>
      </c>
      <c r="L10" s="50">
        <v>59.2</v>
      </c>
      <c r="M10" s="50">
        <v>69.900000000000006</v>
      </c>
      <c r="N10" s="50">
        <v>68.3</v>
      </c>
      <c r="O10" s="50">
        <v>2.6</v>
      </c>
      <c r="P10" s="50">
        <v>63</v>
      </c>
      <c r="Q10" s="50">
        <v>73.2</v>
      </c>
      <c r="R10" s="50">
        <v>66</v>
      </c>
      <c r="S10" s="50">
        <v>2.8</v>
      </c>
      <c r="T10" s="50">
        <v>60.3</v>
      </c>
      <c r="U10" s="50">
        <v>71.3</v>
      </c>
      <c r="V10" s="50">
        <v>68.8</v>
      </c>
      <c r="W10" s="50">
        <v>2.7</v>
      </c>
      <c r="X10" s="50">
        <v>63.3</v>
      </c>
      <c r="Y10" s="50">
        <v>73.900000000000006</v>
      </c>
      <c r="Z10" s="50">
        <v>66.7</v>
      </c>
      <c r="AA10" s="50">
        <v>2.9</v>
      </c>
      <c r="AB10" s="50">
        <v>60.9</v>
      </c>
      <c r="AC10" s="50">
        <v>72.099999999999994</v>
      </c>
      <c r="AD10" s="50">
        <v>60.9</v>
      </c>
      <c r="AE10" s="50">
        <v>3.3</v>
      </c>
      <c r="AF10" s="50">
        <v>54.3</v>
      </c>
      <c r="AG10" s="50">
        <v>67.2</v>
      </c>
      <c r="AH10" s="50">
        <v>62.5</v>
      </c>
      <c r="AI10" s="50">
        <v>1.5</v>
      </c>
      <c r="AJ10" s="50">
        <v>59.6</v>
      </c>
      <c r="AK10" s="50">
        <v>65.400000000000006</v>
      </c>
      <c r="AL10" s="50">
        <v>64.900000000000006</v>
      </c>
      <c r="AM10" s="50">
        <v>1.5</v>
      </c>
      <c r="AN10" s="50">
        <v>61.9</v>
      </c>
      <c r="AO10" s="50">
        <v>67.8</v>
      </c>
    </row>
    <row r="11" spans="1:41" ht="15" thickBot="1" x14ac:dyDescent="0.4">
      <c r="A11" s="108" t="s">
        <v>95</v>
      </c>
      <c r="B11" s="50">
        <v>35.5</v>
      </c>
      <c r="C11" s="50">
        <v>3</v>
      </c>
      <c r="D11" s="50">
        <v>29.8</v>
      </c>
      <c r="E11" s="50">
        <v>41.7</v>
      </c>
      <c r="F11" s="50">
        <v>29.4</v>
      </c>
      <c r="G11" s="50">
        <v>2.7</v>
      </c>
      <c r="H11" s="50">
        <v>24.4</v>
      </c>
      <c r="I11" s="50">
        <v>35.1</v>
      </c>
      <c r="J11" s="50">
        <v>31.7</v>
      </c>
      <c r="K11" s="50">
        <v>2.7</v>
      </c>
      <c r="L11" s="50">
        <v>26.7</v>
      </c>
      <c r="M11" s="50">
        <v>37.1</v>
      </c>
      <c r="N11" s="50">
        <v>27</v>
      </c>
      <c r="O11" s="50">
        <v>2.4</v>
      </c>
      <c r="P11" s="50">
        <v>22.5</v>
      </c>
      <c r="Q11" s="50">
        <v>32.1</v>
      </c>
      <c r="R11" s="50">
        <v>29.8</v>
      </c>
      <c r="S11" s="50">
        <v>2.8</v>
      </c>
      <c r="T11" s="50">
        <v>24.7</v>
      </c>
      <c r="U11" s="50">
        <v>35.5</v>
      </c>
      <c r="V11" s="50">
        <v>27.9</v>
      </c>
      <c r="W11" s="50">
        <v>2.6</v>
      </c>
      <c r="X11" s="50">
        <v>23</v>
      </c>
      <c r="Y11" s="50">
        <v>33.4</v>
      </c>
      <c r="Z11" s="50">
        <v>28.3</v>
      </c>
      <c r="AA11" s="50">
        <v>2.6</v>
      </c>
      <c r="AB11" s="50">
        <v>23.5</v>
      </c>
      <c r="AC11" s="50">
        <v>33.700000000000003</v>
      </c>
      <c r="AD11" s="50">
        <v>36.799999999999997</v>
      </c>
      <c r="AE11" s="50">
        <v>3.3</v>
      </c>
      <c r="AF11" s="50">
        <v>30.7</v>
      </c>
      <c r="AG11" s="50">
        <v>43.4</v>
      </c>
      <c r="AH11" s="50">
        <v>32.1</v>
      </c>
      <c r="AI11" s="50">
        <v>1.4</v>
      </c>
      <c r="AJ11" s="50">
        <v>29.4</v>
      </c>
      <c r="AK11" s="50">
        <v>34.9</v>
      </c>
      <c r="AL11" s="50">
        <v>31.9</v>
      </c>
      <c r="AM11" s="50">
        <v>1.5</v>
      </c>
      <c r="AN11" s="50">
        <v>29.1</v>
      </c>
      <c r="AO11" s="50">
        <v>34.9</v>
      </c>
    </row>
    <row r="12" spans="1:41" ht="15" thickBot="1" x14ac:dyDescent="0.4">
      <c r="A12" s="108" t="s">
        <v>96</v>
      </c>
      <c r="B12" s="50">
        <v>6.9</v>
      </c>
      <c r="C12" s="50">
        <v>1.7</v>
      </c>
      <c r="D12" s="50">
        <v>4.2</v>
      </c>
      <c r="E12" s="50">
        <v>11.1</v>
      </c>
      <c r="F12" s="50">
        <v>2.8</v>
      </c>
      <c r="G12" s="50">
        <v>0.8</v>
      </c>
      <c r="H12" s="50">
        <v>1.6</v>
      </c>
      <c r="I12" s="50">
        <v>5</v>
      </c>
      <c r="J12" s="50">
        <v>3.6</v>
      </c>
      <c r="K12" s="50">
        <v>0.9</v>
      </c>
      <c r="L12" s="50">
        <v>2.1</v>
      </c>
      <c r="M12" s="50">
        <v>6</v>
      </c>
      <c r="N12" s="50">
        <v>4.5999999999999996</v>
      </c>
      <c r="O12" s="50">
        <v>1.2</v>
      </c>
      <c r="P12" s="50">
        <v>2.8</v>
      </c>
      <c r="Q12" s="50">
        <v>7.7</v>
      </c>
      <c r="R12" s="50">
        <v>4.2</v>
      </c>
      <c r="S12" s="50">
        <v>1.1000000000000001</v>
      </c>
      <c r="T12" s="50">
        <v>2.4</v>
      </c>
      <c r="U12" s="50">
        <v>7.1</v>
      </c>
      <c r="V12" s="50">
        <v>3.3</v>
      </c>
      <c r="W12" s="50">
        <v>1</v>
      </c>
      <c r="X12" s="50">
        <v>1.8</v>
      </c>
      <c r="Y12" s="50">
        <v>5.9</v>
      </c>
      <c r="Z12" s="50">
        <v>4.9000000000000004</v>
      </c>
      <c r="AA12" s="50">
        <v>1.5</v>
      </c>
      <c r="AB12" s="50">
        <v>2.7</v>
      </c>
      <c r="AC12" s="50">
        <v>8.9</v>
      </c>
      <c r="AD12" s="50">
        <v>2.2999999999999998</v>
      </c>
      <c r="AE12" s="50">
        <v>0.8</v>
      </c>
      <c r="AF12" s="50">
        <v>1.2</v>
      </c>
      <c r="AG12" s="50">
        <v>4.3</v>
      </c>
      <c r="AH12" s="50">
        <v>5.4</v>
      </c>
      <c r="AI12" s="50">
        <v>0.7</v>
      </c>
      <c r="AJ12" s="50">
        <v>4.2</v>
      </c>
      <c r="AK12" s="50">
        <v>7</v>
      </c>
      <c r="AL12" s="50">
        <v>3.2</v>
      </c>
      <c r="AM12" s="50">
        <v>0.5</v>
      </c>
      <c r="AN12" s="50">
        <v>2.4</v>
      </c>
      <c r="AO12" s="50">
        <v>4.2</v>
      </c>
    </row>
    <row r="13" spans="1:41" ht="15" thickBot="1" x14ac:dyDescent="0.4">
      <c r="A13" s="113" t="s">
        <v>135</v>
      </c>
      <c r="B13" s="361" t="s">
        <v>951</v>
      </c>
      <c r="C13" s="362"/>
      <c r="D13" s="362"/>
      <c r="E13" s="362"/>
      <c r="F13" s="362"/>
      <c r="G13" s="362"/>
      <c r="H13" s="362"/>
      <c r="I13" s="363"/>
      <c r="J13" s="352" t="s">
        <v>952</v>
      </c>
      <c r="K13" s="353"/>
      <c r="L13" s="353"/>
      <c r="M13" s="353"/>
      <c r="N13" s="353"/>
      <c r="O13" s="353"/>
      <c r="P13" s="353"/>
      <c r="Q13" s="354"/>
      <c r="R13" s="352" t="s">
        <v>952</v>
      </c>
      <c r="S13" s="353"/>
      <c r="T13" s="353"/>
      <c r="U13" s="353"/>
      <c r="V13" s="353"/>
      <c r="W13" s="353"/>
      <c r="X13" s="353"/>
      <c r="Y13" s="354"/>
      <c r="Z13" s="352" t="s">
        <v>959</v>
      </c>
      <c r="AA13" s="353"/>
      <c r="AB13" s="353"/>
      <c r="AC13" s="353"/>
      <c r="AD13" s="353"/>
      <c r="AE13" s="353"/>
      <c r="AF13" s="353"/>
      <c r="AG13" s="354"/>
      <c r="AH13" s="352" t="s">
        <v>965</v>
      </c>
      <c r="AI13" s="353"/>
      <c r="AJ13" s="353"/>
      <c r="AK13" s="353"/>
      <c r="AL13" s="353"/>
      <c r="AM13" s="353"/>
      <c r="AN13" s="353"/>
      <c r="AO13" s="354"/>
    </row>
    <row r="14" spans="1:41" ht="15" thickBot="1" x14ac:dyDescent="0.4">
      <c r="A14" s="108" t="s">
        <v>94</v>
      </c>
      <c r="B14" s="50">
        <v>43.1</v>
      </c>
      <c r="C14" s="50">
        <v>3</v>
      </c>
      <c r="D14" s="50">
        <v>37.299999999999997</v>
      </c>
      <c r="E14" s="50">
        <v>49.2</v>
      </c>
      <c r="F14" s="50">
        <v>55.7</v>
      </c>
      <c r="G14" s="50">
        <v>2.9</v>
      </c>
      <c r="H14" s="50">
        <v>50</v>
      </c>
      <c r="I14" s="50">
        <v>61.4</v>
      </c>
      <c r="J14" s="50">
        <v>48.4</v>
      </c>
      <c r="K14" s="50">
        <v>2.9</v>
      </c>
      <c r="L14" s="50">
        <v>42.7</v>
      </c>
      <c r="M14" s="50">
        <v>54.1</v>
      </c>
      <c r="N14" s="50">
        <v>52.7</v>
      </c>
      <c r="O14" s="50">
        <v>2.9</v>
      </c>
      <c r="P14" s="50">
        <v>47</v>
      </c>
      <c r="Q14" s="50">
        <v>58.4</v>
      </c>
      <c r="R14" s="50">
        <v>46.1</v>
      </c>
      <c r="S14" s="50">
        <v>2.9</v>
      </c>
      <c r="T14" s="50">
        <v>40.4</v>
      </c>
      <c r="U14" s="50">
        <v>51.9</v>
      </c>
      <c r="V14" s="50">
        <v>56.5</v>
      </c>
      <c r="W14" s="50">
        <v>2.9</v>
      </c>
      <c r="X14" s="50">
        <v>50.7</v>
      </c>
      <c r="Y14" s="50">
        <v>62.1</v>
      </c>
      <c r="Z14" s="50">
        <v>44.4</v>
      </c>
      <c r="AA14" s="50">
        <v>3.2</v>
      </c>
      <c r="AB14" s="50">
        <v>38.299999999999997</v>
      </c>
      <c r="AC14" s="50">
        <v>50.6</v>
      </c>
      <c r="AD14" s="50">
        <v>57.5</v>
      </c>
      <c r="AE14" s="50">
        <v>3.4</v>
      </c>
      <c r="AF14" s="50">
        <v>50.8</v>
      </c>
      <c r="AG14" s="50">
        <v>64</v>
      </c>
      <c r="AH14" s="50">
        <v>45.7</v>
      </c>
      <c r="AI14" s="50">
        <v>1.5</v>
      </c>
      <c r="AJ14" s="50">
        <v>42.7</v>
      </c>
      <c r="AK14" s="50">
        <v>48.7</v>
      </c>
      <c r="AL14" s="50">
        <v>56.3</v>
      </c>
      <c r="AM14" s="50">
        <v>1.6</v>
      </c>
      <c r="AN14" s="50">
        <v>53.2</v>
      </c>
      <c r="AO14" s="50">
        <v>59.3</v>
      </c>
    </row>
    <row r="15" spans="1:41" ht="15" thickBot="1" x14ac:dyDescent="0.4">
      <c r="A15" s="108" t="s">
        <v>95</v>
      </c>
      <c r="B15" s="50">
        <v>43.7</v>
      </c>
      <c r="C15" s="50">
        <v>3</v>
      </c>
      <c r="D15" s="50">
        <v>38</v>
      </c>
      <c r="E15" s="50">
        <v>49.5</v>
      </c>
      <c r="F15" s="50">
        <v>39.700000000000003</v>
      </c>
      <c r="G15" s="50">
        <v>2.8</v>
      </c>
      <c r="H15" s="50">
        <v>34.299999999999997</v>
      </c>
      <c r="I15" s="50">
        <v>45.4</v>
      </c>
      <c r="J15" s="50">
        <v>39.4</v>
      </c>
      <c r="K15" s="50">
        <v>2.8</v>
      </c>
      <c r="L15" s="50">
        <v>34.200000000000003</v>
      </c>
      <c r="M15" s="50">
        <v>45</v>
      </c>
      <c r="N15" s="50">
        <v>38.6</v>
      </c>
      <c r="O15" s="50">
        <v>2.9</v>
      </c>
      <c r="P15" s="50">
        <v>33.200000000000003</v>
      </c>
      <c r="Q15" s="50">
        <v>44.4</v>
      </c>
      <c r="R15" s="50">
        <v>42.7</v>
      </c>
      <c r="S15" s="50">
        <v>2.9</v>
      </c>
      <c r="T15" s="50">
        <v>37.1</v>
      </c>
      <c r="U15" s="50">
        <v>48.4</v>
      </c>
      <c r="V15" s="50">
        <v>38.700000000000003</v>
      </c>
      <c r="W15" s="50">
        <v>2.8</v>
      </c>
      <c r="X15" s="50">
        <v>33.299999999999997</v>
      </c>
      <c r="Y15" s="50">
        <v>44.4</v>
      </c>
      <c r="Z15" s="50">
        <v>51.8</v>
      </c>
      <c r="AA15" s="50">
        <v>3.2</v>
      </c>
      <c r="AB15" s="50">
        <v>45.5</v>
      </c>
      <c r="AC15" s="50">
        <v>58.1</v>
      </c>
      <c r="AD15" s="50">
        <v>40.200000000000003</v>
      </c>
      <c r="AE15" s="50">
        <v>3.4</v>
      </c>
      <c r="AF15" s="50">
        <v>33.799999999999997</v>
      </c>
      <c r="AG15" s="50">
        <v>47</v>
      </c>
      <c r="AH15" s="50">
        <v>45.8</v>
      </c>
      <c r="AI15" s="50">
        <v>1.5</v>
      </c>
      <c r="AJ15" s="50">
        <v>42.8</v>
      </c>
      <c r="AK15" s="50">
        <v>48.8</v>
      </c>
      <c r="AL15" s="50">
        <v>39.9</v>
      </c>
      <c r="AM15" s="50">
        <v>1.6</v>
      </c>
      <c r="AN15" s="50">
        <v>36.9</v>
      </c>
      <c r="AO15" s="50">
        <v>43</v>
      </c>
    </row>
    <row r="16" spans="1:41" ht="15" thickBot="1" x14ac:dyDescent="0.4">
      <c r="A16" s="108" t="s">
        <v>96</v>
      </c>
      <c r="B16" s="50">
        <v>13.2</v>
      </c>
      <c r="C16" s="50">
        <v>2.2999999999999998</v>
      </c>
      <c r="D16" s="50">
        <v>9.4</v>
      </c>
      <c r="E16" s="50">
        <v>18.3</v>
      </c>
      <c r="F16" s="50">
        <v>4.5</v>
      </c>
      <c r="G16" s="50">
        <v>1.2</v>
      </c>
      <c r="H16" s="50">
        <v>2.6</v>
      </c>
      <c r="I16" s="50">
        <v>7.6</v>
      </c>
      <c r="J16" s="50">
        <v>12.2</v>
      </c>
      <c r="K16" s="50">
        <v>1.9</v>
      </c>
      <c r="L16" s="50">
        <v>8.9</v>
      </c>
      <c r="M16" s="50">
        <v>16.5</v>
      </c>
      <c r="N16" s="50">
        <v>8.6</v>
      </c>
      <c r="O16" s="50">
        <v>1.6</v>
      </c>
      <c r="P16" s="50">
        <v>6</v>
      </c>
      <c r="Q16" s="50">
        <v>12.3</v>
      </c>
      <c r="R16" s="50">
        <v>11.3</v>
      </c>
      <c r="S16" s="50">
        <v>1.9</v>
      </c>
      <c r="T16" s="50">
        <v>8.1</v>
      </c>
      <c r="U16" s="50">
        <v>15.5</v>
      </c>
      <c r="V16" s="50">
        <v>4.8</v>
      </c>
      <c r="W16" s="50">
        <v>1.2</v>
      </c>
      <c r="X16" s="50">
        <v>2.9</v>
      </c>
      <c r="Y16" s="50">
        <v>7.8</v>
      </c>
      <c r="Z16" s="50">
        <v>3.8</v>
      </c>
      <c r="AA16" s="50">
        <v>1</v>
      </c>
      <c r="AB16" s="50">
        <v>2.2000000000000002</v>
      </c>
      <c r="AC16" s="50">
        <v>6.4</v>
      </c>
      <c r="AD16" s="50">
        <v>2.2999999999999998</v>
      </c>
      <c r="AE16" s="50">
        <v>0.9</v>
      </c>
      <c r="AF16" s="50">
        <v>1.1000000000000001</v>
      </c>
      <c r="AG16" s="50">
        <v>4.7</v>
      </c>
      <c r="AH16" s="50">
        <v>8.5</v>
      </c>
      <c r="AI16" s="50">
        <v>0.8</v>
      </c>
      <c r="AJ16" s="50">
        <v>7.1</v>
      </c>
      <c r="AK16" s="50">
        <v>10.199999999999999</v>
      </c>
      <c r="AL16" s="50">
        <v>3.8</v>
      </c>
      <c r="AM16" s="50">
        <v>0.5</v>
      </c>
      <c r="AN16" s="50">
        <v>3</v>
      </c>
      <c r="AO16" s="50">
        <v>4.9000000000000004</v>
      </c>
    </row>
    <row r="17" spans="1:41" ht="15" thickBot="1" x14ac:dyDescent="0.4">
      <c r="A17" s="113" t="s">
        <v>136</v>
      </c>
      <c r="B17" s="352" t="s">
        <v>951</v>
      </c>
      <c r="C17" s="353"/>
      <c r="D17" s="353"/>
      <c r="E17" s="353"/>
      <c r="F17" s="353"/>
      <c r="G17" s="353"/>
      <c r="H17" s="353"/>
      <c r="I17" s="354"/>
      <c r="J17" s="352" t="s">
        <v>953</v>
      </c>
      <c r="K17" s="353"/>
      <c r="L17" s="353"/>
      <c r="M17" s="353"/>
      <c r="N17" s="353"/>
      <c r="O17" s="353"/>
      <c r="P17" s="353"/>
      <c r="Q17" s="354"/>
      <c r="R17" s="352" t="s">
        <v>951</v>
      </c>
      <c r="S17" s="353"/>
      <c r="T17" s="353"/>
      <c r="U17" s="353"/>
      <c r="V17" s="353"/>
      <c r="W17" s="353"/>
      <c r="X17" s="353"/>
      <c r="Y17" s="354"/>
      <c r="Z17" s="352" t="s">
        <v>960</v>
      </c>
      <c r="AA17" s="353"/>
      <c r="AB17" s="353"/>
      <c r="AC17" s="353"/>
      <c r="AD17" s="353"/>
      <c r="AE17" s="353"/>
      <c r="AF17" s="353"/>
      <c r="AG17" s="354"/>
      <c r="AH17" s="352" t="s">
        <v>966</v>
      </c>
      <c r="AI17" s="353"/>
      <c r="AJ17" s="353"/>
      <c r="AK17" s="353"/>
      <c r="AL17" s="353"/>
      <c r="AM17" s="353"/>
      <c r="AN17" s="353"/>
      <c r="AO17" s="354"/>
    </row>
    <row r="18" spans="1:41" ht="15" thickBot="1" x14ac:dyDescent="0.4">
      <c r="A18" s="108" t="s">
        <v>94</v>
      </c>
      <c r="B18" s="50">
        <v>69.8</v>
      </c>
      <c r="C18" s="50">
        <v>2.8</v>
      </c>
      <c r="D18" s="50">
        <v>64</v>
      </c>
      <c r="E18" s="50">
        <v>75</v>
      </c>
      <c r="F18" s="50">
        <v>63.3</v>
      </c>
      <c r="G18" s="50">
        <v>2.8</v>
      </c>
      <c r="H18" s="50">
        <v>57.7</v>
      </c>
      <c r="I18" s="50">
        <v>68.599999999999994</v>
      </c>
      <c r="J18" s="50">
        <v>79.099999999999994</v>
      </c>
      <c r="K18" s="50">
        <v>2.2999999999999998</v>
      </c>
      <c r="L18" s="50">
        <v>74.2</v>
      </c>
      <c r="M18" s="50">
        <v>83.2</v>
      </c>
      <c r="N18" s="50">
        <v>67.400000000000006</v>
      </c>
      <c r="O18" s="50">
        <v>2.7</v>
      </c>
      <c r="P18" s="50">
        <v>61.8</v>
      </c>
      <c r="Q18" s="50">
        <v>72.5</v>
      </c>
      <c r="R18" s="50">
        <v>73.8</v>
      </c>
      <c r="S18" s="50">
        <v>2.6</v>
      </c>
      <c r="T18" s="50">
        <v>68.400000000000006</v>
      </c>
      <c r="U18" s="50">
        <v>78.5</v>
      </c>
      <c r="V18" s="50">
        <v>64.3</v>
      </c>
      <c r="W18" s="50">
        <v>2.8</v>
      </c>
      <c r="X18" s="50">
        <v>58.5</v>
      </c>
      <c r="Y18" s="50">
        <v>69.599999999999994</v>
      </c>
      <c r="Z18" s="50">
        <v>77.8</v>
      </c>
      <c r="AA18" s="50">
        <v>2.6</v>
      </c>
      <c r="AB18" s="50">
        <v>72.3</v>
      </c>
      <c r="AC18" s="50">
        <v>82.5</v>
      </c>
      <c r="AD18" s="50">
        <v>63.4</v>
      </c>
      <c r="AE18" s="50">
        <v>3.2</v>
      </c>
      <c r="AF18" s="50">
        <v>57</v>
      </c>
      <c r="AG18" s="50">
        <v>69.5</v>
      </c>
      <c r="AH18" s="50">
        <v>74.8</v>
      </c>
      <c r="AI18" s="50">
        <v>1.3</v>
      </c>
      <c r="AJ18" s="50">
        <v>72.099999999999994</v>
      </c>
      <c r="AK18" s="50">
        <v>77.3</v>
      </c>
      <c r="AL18" s="50">
        <v>64.5</v>
      </c>
      <c r="AM18" s="50">
        <v>1.5</v>
      </c>
      <c r="AN18" s="50">
        <v>61.5</v>
      </c>
      <c r="AO18" s="50">
        <v>67.3</v>
      </c>
    </row>
    <row r="19" spans="1:41" ht="15" thickBot="1" x14ac:dyDescent="0.4">
      <c r="A19" s="108" t="s">
        <v>95</v>
      </c>
      <c r="B19" s="50">
        <v>28.6</v>
      </c>
      <c r="C19" s="50">
        <v>2.8</v>
      </c>
      <c r="D19" s="50">
        <v>23.5</v>
      </c>
      <c r="E19" s="50">
        <v>34.4</v>
      </c>
      <c r="F19" s="50">
        <v>34.200000000000003</v>
      </c>
      <c r="G19" s="50">
        <v>2.7</v>
      </c>
      <c r="H19" s="50">
        <v>29</v>
      </c>
      <c r="I19" s="50">
        <v>39.700000000000003</v>
      </c>
      <c r="J19" s="50">
        <v>19.5</v>
      </c>
      <c r="K19" s="50">
        <v>2.2000000000000002</v>
      </c>
      <c r="L19" s="50">
        <v>15.5</v>
      </c>
      <c r="M19" s="50">
        <v>24.2</v>
      </c>
      <c r="N19" s="50">
        <v>31.2</v>
      </c>
      <c r="O19" s="50">
        <v>2.7</v>
      </c>
      <c r="P19" s="50">
        <v>26.2</v>
      </c>
      <c r="Q19" s="50">
        <v>36.700000000000003</v>
      </c>
      <c r="R19" s="50">
        <v>24.5</v>
      </c>
      <c r="S19" s="50">
        <v>2.5</v>
      </c>
      <c r="T19" s="50">
        <v>20</v>
      </c>
      <c r="U19" s="50">
        <v>29.7</v>
      </c>
      <c r="V19" s="50">
        <v>34</v>
      </c>
      <c r="W19" s="50">
        <v>2.8</v>
      </c>
      <c r="X19" s="50">
        <v>28.8</v>
      </c>
      <c r="Y19" s="50">
        <v>39.799999999999997</v>
      </c>
      <c r="Z19" s="50">
        <v>21.4</v>
      </c>
      <c r="AA19" s="50">
        <v>2.6</v>
      </c>
      <c r="AB19" s="50">
        <v>16.8</v>
      </c>
      <c r="AC19" s="50">
        <v>26.8</v>
      </c>
      <c r="AD19" s="50">
        <v>35.4</v>
      </c>
      <c r="AE19" s="50">
        <v>3.2</v>
      </c>
      <c r="AF19" s="50">
        <v>29.4</v>
      </c>
      <c r="AG19" s="50">
        <v>41.9</v>
      </c>
      <c r="AH19" s="50">
        <v>24.3</v>
      </c>
      <c r="AI19" s="50">
        <v>1.3</v>
      </c>
      <c r="AJ19" s="50">
        <v>21.8</v>
      </c>
      <c r="AK19" s="50">
        <v>27</v>
      </c>
      <c r="AL19" s="50">
        <v>34.200000000000003</v>
      </c>
      <c r="AM19" s="50">
        <v>1.5</v>
      </c>
      <c r="AN19" s="50">
        <v>31.3</v>
      </c>
      <c r="AO19" s="50">
        <v>37.1</v>
      </c>
    </row>
    <row r="20" spans="1:41" ht="15" thickBot="1" x14ac:dyDescent="0.4">
      <c r="A20" s="108" t="s">
        <v>96</v>
      </c>
      <c r="B20" s="50">
        <v>1.5</v>
      </c>
      <c r="C20" s="50">
        <v>0.6</v>
      </c>
      <c r="D20" s="50">
        <v>0.8</v>
      </c>
      <c r="E20" s="50">
        <v>3.2</v>
      </c>
      <c r="F20" s="50">
        <v>2.5</v>
      </c>
      <c r="G20" s="50">
        <v>1.1000000000000001</v>
      </c>
      <c r="H20" s="50">
        <v>1.1000000000000001</v>
      </c>
      <c r="I20" s="50">
        <v>5.7</v>
      </c>
      <c r="J20" s="50">
        <v>1.4</v>
      </c>
      <c r="K20" s="50">
        <v>0.8</v>
      </c>
      <c r="L20" s="50">
        <v>0.5</v>
      </c>
      <c r="M20" s="50">
        <v>4.3</v>
      </c>
      <c r="N20" s="50">
        <v>1.4</v>
      </c>
      <c r="O20" s="50">
        <v>0.5</v>
      </c>
      <c r="P20" s="50">
        <v>0.7</v>
      </c>
      <c r="Q20" s="50">
        <v>2.9</v>
      </c>
      <c r="R20" s="50">
        <v>1.7</v>
      </c>
      <c r="S20" s="50">
        <v>1.1000000000000001</v>
      </c>
      <c r="T20" s="50">
        <v>0.5</v>
      </c>
      <c r="U20" s="50">
        <v>5.8</v>
      </c>
      <c r="V20" s="50">
        <v>1.7</v>
      </c>
      <c r="W20" s="50">
        <v>0.8</v>
      </c>
      <c r="X20" s="50">
        <v>0.6</v>
      </c>
      <c r="Y20" s="50">
        <v>4.3</v>
      </c>
      <c r="Z20" s="50">
        <v>0.9</v>
      </c>
      <c r="AA20" s="50">
        <v>0.6</v>
      </c>
      <c r="AB20" s="50">
        <v>0.2</v>
      </c>
      <c r="AC20" s="50">
        <v>3.1</v>
      </c>
      <c r="AD20" s="50">
        <v>1.2</v>
      </c>
      <c r="AE20" s="50">
        <v>0.4</v>
      </c>
      <c r="AF20" s="50">
        <v>0.6</v>
      </c>
      <c r="AG20" s="50">
        <v>2.5</v>
      </c>
      <c r="AH20" s="50">
        <v>0.9</v>
      </c>
      <c r="AI20" s="50">
        <v>0.3</v>
      </c>
      <c r="AJ20" s="50">
        <v>0.5</v>
      </c>
      <c r="AK20" s="50">
        <v>1.6</v>
      </c>
      <c r="AL20" s="50">
        <v>1.4</v>
      </c>
      <c r="AM20" s="50">
        <v>0.3</v>
      </c>
      <c r="AN20" s="50">
        <v>0.9</v>
      </c>
      <c r="AO20" s="50">
        <v>2.1</v>
      </c>
    </row>
    <row r="21" spans="1:41" ht="16" customHeight="1" thickBot="1" x14ac:dyDescent="0.4">
      <c r="A21" s="114" t="s">
        <v>137</v>
      </c>
      <c r="B21" s="352" t="s">
        <v>951</v>
      </c>
      <c r="C21" s="353"/>
      <c r="D21" s="353"/>
      <c r="E21" s="353"/>
      <c r="F21" s="353"/>
      <c r="G21" s="353"/>
      <c r="H21" s="353"/>
      <c r="I21" s="354"/>
      <c r="J21" s="352" t="s">
        <v>952</v>
      </c>
      <c r="K21" s="353"/>
      <c r="L21" s="353"/>
      <c r="M21" s="353"/>
      <c r="N21" s="353"/>
      <c r="O21" s="353"/>
      <c r="P21" s="353"/>
      <c r="Q21" s="354"/>
      <c r="R21" s="352" t="s">
        <v>956</v>
      </c>
      <c r="S21" s="353"/>
      <c r="T21" s="353"/>
      <c r="U21" s="353"/>
      <c r="V21" s="353"/>
      <c r="W21" s="353"/>
      <c r="X21" s="353"/>
      <c r="Y21" s="354"/>
      <c r="Z21" s="352" t="s">
        <v>960</v>
      </c>
      <c r="AA21" s="353"/>
      <c r="AB21" s="353"/>
      <c r="AC21" s="353"/>
      <c r="AD21" s="353"/>
      <c r="AE21" s="353"/>
      <c r="AF21" s="353"/>
      <c r="AG21" s="354"/>
      <c r="AH21" s="352" t="s">
        <v>967</v>
      </c>
      <c r="AI21" s="353"/>
      <c r="AJ21" s="353"/>
      <c r="AK21" s="353"/>
      <c r="AL21" s="353"/>
      <c r="AM21" s="353"/>
      <c r="AN21" s="353"/>
      <c r="AO21" s="354"/>
    </row>
    <row r="22" spans="1:41" ht="15" thickBot="1" x14ac:dyDescent="0.4">
      <c r="A22" s="108" t="s">
        <v>94</v>
      </c>
      <c r="B22" s="50">
        <v>41.2</v>
      </c>
      <c r="C22" s="50">
        <v>3</v>
      </c>
      <c r="D22" s="50">
        <v>35.6</v>
      </c>
      <c r="E22" s="50">
        <v>47.1</v>
      </c>
      <c r="F22" s="50">
        <v>38</v>
      </c>
      <c r="G22" s="50">
        <v>2.8</v>
      </c>
      <c r="H22" s="50">
        <v>32.700000000000003</v>
      </c>
      <c r="I22" s="50">
        <v>43.7</v>
      </c>
      <c r="J22" s="50">
        <v>42</v>
      </c>
      <c r="K22" s="50">
        <v>2.8</v>
      </c>
      <c r="L22" s="50">
        <v>36.6</v>
      </c>
      <c r="M22" s="50">
        <v>47.6</v>
      </c>
      <c r="N22" s="50">
        <v>45.4</v>
      </c>
      <c r="O22" s="50">
        <v>2.9</v>
      </c>
      <c r="P22" s="50">
        <v>39.799999999999997</v>
      </c>
      <c r="Q22" s="50">
        <v>51.1</v>
      </c>
      <c r="R22" s="50">
        <v>48.6</v>
      </c>
      <c r="S22" s="50">
        <v>2.9</v>
      </c>
      <c r="T22" s="50">
        <v>42.8</v>
      </c>
      <c r="U22" s="50">
        <v>54.3</v>
      </c>
      <c r="V22" s="50">
        <v>43.8</v>
      </c>
      <c r="W22" s="50">
        <v>2.9</v>
      </c>
      <c r="X22" s="50">
        <v>38.200000000000003</v>
      </c>
      <c r="Y22" s="50">
        <v>49.6</v>
      </c>
      <c r="Z22" s="50">
        <v>40.200000000000003</v>
      </c>
      <c r="AA22" s="50">
        <v>3.3</v>
      </c>
      <c r="AB22" s="50">
        <v>34</v>
      </c>
      <c r="AC22" s="50">
        <v>46.7</v>
      </c>
      <c r="AD22" s="50">
        <v>42.6</v>
      </c>
      <c r="AE22" s="50">
        <v>3.3</v>
      </c>
      <c r="AF22" s="50">
        <v>36.299999999999997</v>
      </c>
      <c r="AG22" s="50">
        <v>49.1</v>
      </c>
      <c r="AH22" s="50">
        <v>41.4</v>
      </c>
      <c r="AI22" s="50">
        <v>1.5</v>
      </c>
      <c r="AJ22" s="50">
        <v>38.5</v>
      </c>
      <c r="AK22" s="50">
        <v>44.4</v>
      </c>
      <c r="AL22" s="50">
        <v>42.1</v>
      </c>
      <c r="AM22" s="50">
        <v>1.5</v>
      </c>
      <c r="AN22" s="50">
        <v>39.200000000000003</v>
      </c>
      <c r="AO22" s="50">
        <v>45.1</v>
      </c>
    </row>
    <row r="23" spans="1:41" ht="15" thickBot="1" x14ac:dyDescent="0.4">
      <c r="A23" s="108" t="s">
        <v>95</v>
      </c>
      <c r="B23" s="50">
        <v>50.3</v>
      </c>
      <c r="C23" s="50">
        <v>3</v>
      </c>
      <c r="D23" s="50">
        <v>44.3</v>
      </c>
      <c r="E23" s="50">
        <v>56.2</v>
      </c>
      <c r="F23" s="50">
        <v>55.5</v>
      </c>
      <c r="G23" s="50">
        <v>2.9</v>
      </c>
      <c r="H23" s="50">
        <v>49.8</v>
      </c>
      <c r="I23" s="50">
        <v>61.2</v>
      </c>
      <c r="J23" s="50">
        <v>52.6</v>
      </c>
      <c r="K23" s="50">
        <v>2.9</v>
      </c>
      <c r="L23" s="50">
        <v>46.9</v>
      </c>
      <c r="M23" s="50">
        <v>58.2</v>
      </c>
      <c r="N23" s="50">
        <v>49.1</v>
      </c>
      <c r="O23" s="50">
        <v>2.9</v>
      </c>
      <c r="P23" s="50">
        <v>43.5</v>
      </c>
      <c r="Q23" s="50">
        <v>54.8</v>
      </c>
      <c r="R23" s="50">
        <v>47.7</v>
      </c>
      <c r="S23" s="50">
        <v>2.9</v>
      </c>
      <c r="T23" s="50">
        <v>42</v>
      </c>
      <c r="U23" s="50">
        <v>53.5</v>
      </c>
      <c r="V23" s="50">
        <v>52.1</v>
      </c>
      <c r="W23" s="50">
        <v>2.9</v>
      </c>
      <c r="X23" s="50">
        <v>46.4</v>
      </c>
      <c r="Y23" s="50">
        <v>57.8</v>
      </c>
      <c r="Z23" s="50">
        <v>53.6</v>
      </c>
      <c r="AA23" s="50">
        <v>3.3</v>
      </c>
      <c r="AB23" s="50">
        <v>47.2</v>
      </c>
      <c r="AC23" s="50">
        <v>60</v>
      </c>
      <c r="AD23" s="50">
        <v>55.1</v>
      </c>
      <c r="AE23" s="50">
        <v>3.3</v>
      </c>
      <c r="AF23" s="50">
        <v>48.5</v>
      </c>
      <c r="AG23" s="50">
        <v>61.4</v>
      </c>
      <c r="AH23" s="50">
        <v>53.4</v>
      </c>
      <c r="AI23" s="50">
        <v>1.5</v>
      </c>
      <c r="AJ23" s="50">
        <v>50.4</v>
      </c>
      <c r="AK23" s="50">
        <v>56.4</v>
      </c>
      <c r="AL23" s="50">
        <v>54</v>
      </c>
      <c r="AM23" s="50">
        <v>1.5</v>
      </c>
      <c r="AN23" s="50">
        <v>51</v>
      </c>
      <c r="AO23" s="50">
        <v>57</v>
      </c>
    </row>
    <row r="24" spans="1:41" ht="15" thickBot="1" x14ac:dyDescent="0.4">
      <c r="A24" s="108" t="s">
        <v>96</v>
      </c>
      <c r="B24" s="50">
        <v>8.5</v>
      </c>
      <c r="C24" s="50">
        <v>2.1</v>
      </c>
      <c r="D24" s="50">
        <v>5.3</v>
      </c>
      <c r="E24" s="50">
        <v>13.5</v>
      </c>
      <c r="F24" s="50">
        <v>6.4</v>
      </c>
      <c r="G24" s="50">
        <v>1.5</v>
      </c>
      <c r="H24" s="50">
        <v>4</v>
      </c>
      <c r="I24" s="50">
        <v>10.199999999999999</v>
      </c>
      <c r="J24" s="50">
        <v>5.4</v>
      </c>
      <c r="K24" s="50">
        <v>1.5</v>
      </c>
      <c r="L24" s="50">
        <v>3.1</v>
      </c>
      <c r="M24" s="50">
        <v>9.1999999999999993</v>
      </c>
      <c r="N24" s="50">
        <v>5.5</v>
      </c>
      <c r="O24" s="50">
        <v>1.3</v>
      </c>
      <c r="P24" s="50">
        <v>3.4</v>
      </c>
      <c r="Q24" s="50">
        <v>8.8000000000000007</v>
      </c>
      <c r="R24" s="50">
        <v>3.7</v>
      </c>
      <c r="S24" s="50">
        <v>1</v>
      </c>
      <c r="T24" s="50">
        <v>2.2000000000000002</v>
      </c>
      <c r="U24" s="50">
        <v>6.1</v>
      </c>
      <c r="V24" s="50">
        <v>4.0999999999999996</v>
      </c>
      <c r="W24" s="50">
        <v>1.3</v>
      </c>
      <c r="X24" s="50">
        <v>2.2000000000000002</v>
      </c>
      <c r="Y24" s="50">
        <v>7.4</v>
      </c>
      <c r="Z24" s="50">
        <v>6.2</v>
      </c>
      <c r="AA24" s="50">
        <v>1.5</v>
      </c>
      <c r="AB24" s="50">
        <v>3.8</v>
      </c>
      <c r="AC24" s="50">
        <v>10</v>
      </c>
      <c r="AD24" s="50">
        <v>2.2999999999999998</v>
      </c>
      <c r="AE24" s="50">
        <v>0.9</v>
      </c>
      <c r="AF24" s="50">
        <v>1.1000000000000001</v>
      </c>
      <c r="AG24" s="50">
        <v>4.9000000000000004</v>
      </c>
      <c r="AH24" s="117">
        <v>5.2</v>
      </c>
      <c r="AI24" s="117">
        <v>0.7</v>
      </c>
      <c r="AJ24" s="117">
        <v>4</v>
      </c>
      <c r="AK24" s="117">
        <v>6.7</v>
      </c>
      <c r="AL24" s="117">
        <v>3.9</v>
      </c>
      <c r="AM24" s="117">
        <v>0.6</v>
      </c>
      <c r="AN24" s="117">
        <v>2.9</v>
      </c>
      <c r="AO24" s="117">
        <v>5.2</v>
      </c>
    </row>
    <row r="25" spans="1:41" ht="15" thickBot="1" x14ac:dyDescent="0.4">
      <c r="A25" s="113" t="s">
        <v>138</v>
      </c>
      <c r="B25" s="352" t="s">
        <v>954</v>
      </c>
      <c r="C25" s="353"/>
      <c r="D25" s="353"/>
      <c r="E25" s="353"/>
      <c r="F25" s="353"/>
      <c r="G25" s="353"/>
      <c r="H25" s="353"/>
      <c r="I25" s="354"/>
      <c r="J25" s="352" t="s">
        <v>955</v>
      </c>
      <c r="K25" s="353"/>
      <c r="L25" s="353"/>
      <c r="M25" s="353"/>
      <c r="N25" s="353"/>
      <c r="O25" s="353"/>
      <c r="P25" s="353"/>
      <c r="Q25" s="354"/>
      <c r="R25" s="352" t="s">
        <v>961</v>
      </c>
      <c r="S25" s="353"/>
      <c r="T25" s="353"/>
      <c r="U25" s="353"/>
      <c r="V25" s="353"/>
      <c r="W25" s="353"/>
      <c r="X25" s="353"/>
      <c r="Y25" s="354"/>
      <c r="Z25" s="352" t="s">
        <v>962</v>
      </c>
      <c r="AA25" s="353"/>
      <c r="AB25" s="353"/>
      <c r="AC25" s="353"/>
      <c r="AD25" s="353"/>
      <c r="AE25" s="353"/>
      <c r="AF25" s="353"/>
      <c r="AG25" s="354"/>
      <c r="AH25" s="352" t="s">
        <v>965</v>
      </c>
      <c r="AI25" s="353"/>
      <c r="AJ25" s="353"/>
      <c r="AK25" s="353"/>
      <c r="AL25" s="353"/>
      <c r="AM25" s="353"/>
      <c r="AN25" s="353"/>
      <c r="AO25" s="354"/>
    </row>
    <row r="26" spans="1:41" ht="15" thickBot="1" x14ac:dyDescent="0.4">
      <c r="A26" s="108" t="s">
        <v>94</v>
      </c>
      <c r="B26" s="50">
        <v>40.299999999999997</v>
      </c>
      <c r="C26" s="50">
        <v>3</v>
      </c>
      <c r="D26" s="50">
        <v>34.5</v>
      </c>
      <c r="E26" s="50">
        <v>46.3</v>
      </c>
      <c r="F26" s="50">
        <v>52.1</v>
      </c>
      <c r="G26" s="50">
        <v>3</v>
      </c>
      <c r="H26" s="50">
        <v>46.3</v>
      </c>
      <c r="I26" s="50">
        <v>57.9</v>
      </c>
      <c r="J26" s="50">
        <v>36.200000000000003</v>
      </c>
      <c r="K26" s="50">
        <v>2.8</v>
      </c>
      <c r="L26" s="50">
        <v>30.9</v>
      </c>
      <c r="M26" s="50">
        <v>41.7</v>
      </c>
      <c r="N26" s="50">
        <v>48.6</v>
      </c>
      <c r="O26" s="50">
        <v>2.9</v>
      </c>
      <c r="P26" s="50">
        <v>42.9</v>
      </c>
      <c r="Q26" s="50">
        <v>54.2</v>
      </c>
      <c r="R26" s="50">
        <v>46.9</v>
      </c>
      <c r="S26" s="50">
        <v>3</v>
      </c>
      <c r="T26" s="50">
        <v>41.2</v>
      </c>
      <c r="U26" s="50">
        <v>52.7</v>
      </c>
      <c r="V26" s="50">
        <v>58.3</v>
      </c>
      <c r="W26" s="50">
        <v>2.9</v>
      </c>
      <c r="X26" s="50">
        <v>52.5</v>
      </c>
      <c r="Y26" s="50">
        <v>63.8</v>
      </c>
      <c r="Z26" s="50">
        <v>34.6</v>
      </c>
      <c r="AA26" s="50">
        <v>3.2</v>
      </c>
      <c r="AB26" s="50">
        <v>28.6</v>
      </c>
      <c r="AC26" s="50">
        <v>41.1</v>
      </c>
      <c r="AD26" s="50">
        <v>50.7</v>
      </c>
      <c r="AE26" s="50">
        <v>3.3</v>
      </c>
      <c r="AF26" s="50">
        <v>44.2</v>
      </c>
      <c r="AG26" s="50">
        <v>57.2</v>
      </c>
      <c r="AH26" s="116">
        <v>38.799999999999997</v>
      </c>
      <c r="AI26" s="50">
        <v>1.5</v>
      </c>
      <c r="AJ26" s="50">
        <v>35.9</v>
      </c>
      <c r="AK26" s="50">
        <v>41.8</v>
      </c>
      <c r="AL26" s="50">
        <v>51</v>
      </c>
      <c r="AM26" s="50">
        <v>1.6</v>
      </c>
      <c r="AN26" s="50">
        <v>48</v>
      </c>
      <c r="AO26" s="50">
        <v>54.1</v>
      </c>
    </row>
    <row r="27" spans="1:41" ht="15" thickBot="1" x14ac:dyDescent="0.4">
      <c r="A27" s="108" t="s">
        <v>95</v>
      </c>
      <c r="B27" s="50">
        <v>54.6</v>
      </c>
      <c r="C27" s="50">
        <v>3</v>
      </c>
      <c r="D27" s="50">
        <v>48.5</v>
      </c>
      <c r="E27" s="50">
        <v>60.4</v>
      </c>
      <c r="F27" s="50">
        <v>44.5</v>
      </c>
      <c r="G27" s="50">
        <v>3</v>
      </c>
      <c r="H27" s="50">
        <v>38.700000000000003</v>
      </c>
      <c r="I27" s="50">
        <v>50.3</v>
      </c>
      <c r="J27" s="50">
        <v>60.4</v>
      </c>
      <c r="K27" s="50">
        <v>2.8</v>
      </c>
      <c r="L27" s="50">
        <v>54.7</v>
      </c>
      <c r="M27" s="50">
        <v>65.8</v>
      </c>
      <c r="N27" s="50">
        <v>49.9</v>
      </c>
      <c r="O27" s="50">
        <v>2.9</v>
      </c>
      <c r="P27" s="50">
        <v>44.2</v>
      </c>
      <c r="Q27" s="50">
        <v>55.6</v>
      </c>
      <c r="R27" s="50">
        <v>49.2</v>
      </c>
      <c r="S27" s="50">
        <v>2.9</v>
      </c>
      <c r="T27" s="50">
        <v>43.5</v>
      </c>
      <c r="U27" s="50">
        <v>55</v>
      </c>
      <c r="V27" s="50">
        <v>40.6</v>
      </c>
      <c r="W27" s="50">
        <v>2.9</v>
      </c>
      <c r="X27" s="50">
        <v>35.1</v>
      </c>
      <c r="Y27" s="50">
        <v>46.4</v>
      </c>
      <c r="Z27" s="50">
        <v>61.6</v>
      </c>
      <c r="AA27" s="50">
        <v>3.2</v>
      </c>
      <c r="AB27" s="50">
        <v>55.1</v>
      </c>
      <c r="AC27" s="50">
        <v>67.7</v>
      </c>
      <c r="AD27" s="50">
        <v>48.2</v>
      </c>
      <c r="AE27" s="50">
        <v>3.3</v>
      </c>
      <c r="AF27" s="50">
        <v>41.7</v>
      </c>
      <c r="AG27" s="50">
        <v>54.7</v>
      </c>
      <c r="AH27" s="116">
        <v>57.2</v>
      </c>
      <c r="AI27" s="50">
        <v>1.5</v>
      </c>
      <c r="AJ27" s="50">
        <v>54.2</v>
      </c>
      <c r="AK27" s="50">
        <v>60.2</v>
      </c>
      <c r="AL27" s="50">
        <v>46.8</v>
      </c>
      <c r="AM27" s="50">
        <v>1.6</v>
      </c>
      <c r="AN27" s="50">
        <v>43.7</v>
      </c>
      <c r="AO27" s="50">
        <v>49.8</v>
      </c>
    </row>
    <row r="28" spans="1:41" ht="15" thickBot="1" x14ac:dyDescent="0.4">
      <c r="A28" s="108" t="s">
        <v>96</v>
      </c>
      <c r="B28" s="50">
        <v>5.2</v>
      </c>
      <c r="C28" s="50">
        <v>1.2</v>
      </c>
      <c r="D28" s="50">
        <v>3.2</v>
      </c>
      <c r="E28" s="50">
        <v>8.1999999999999993</v>
      </c>
      <c r="F28" s="50">
        <v>3.4</v>
      </c>
      <c r="G28" s="50">
        <v>1.3</v>
      </c>
      <c r="H28" s="50">
        <v>1.6</v>
      </c>
      <c r="I28" s="50">
        <v>7</v>
      </c>
      <c r="J28" s="50">
        <v>3.5</v>
      </c>
      <c r="K28" s="50">
        <v>1.2</v>
      </c>
      <c r="L28" s="50">
        <v>1.8</v>
      </c>
      <c r="M28" s="50">
        <v>6.8</v>
      </c>
      <c r="N28" s="50">
        <v>1.5</v>
      </c>
      <c r="O28" s="50">
        <v>0.5</v>
      </c>
      <c r="P28" s="50">
        <v>0.8</v>
      </c>
      <c r="Q28" s="50">
        <v>3</v>
      </c>
      <c r="R28" s="50">
        <v>3.8</v>
      </c>
      <c r="S28" s="50">
        <v>0.9</v>
      </c>
      <c r="T28" s="50">
        <v>2.4</v>
      </c>
      <c r="U28" s="50">
        <v>6</v>
      </c>
      <c r="V28" s="50">
        <v>1.1000000000000001</v>
      </c>
      <c r="W28" s="50">
        <v>0.5</v>
      </c>
      <c r="X28" s="50">
        <v>0.5</v>
      </c>
      <c r="Y28" s="50">
        <v>2.6</v>
      </c>
      <c r="Z28" s="50">
        <v>3.8</v>
      </c>
      <c r="AA28" s="50">
        <v>1.1000000000000001</v>
      </c>
      <c r="AB28" s="50">
        <v>2.1</v>
      </c>
      <c r="AC28" s="50">
        <v>6.8</v>
      </c>
      <c r="AD28" s="50">
        <v>1.1000000000000001</v>
      </c>
      <c r="AE28" s="50">
        <v>0.6</v>
      </c>
      <c r="AF28" s="50">
        <v>0.4</v>
      </c>
      <c r="AG28" s="50">
        <v>3.1</v>
      </c>
      <c r="AH28" s="116">
        <v>3.9</v>
      </c>
      <c r="AI28" s="50">
        <v>0.6</v>
      </c>
      <c r="AJ28" s="50">
        <v>2.9</v>
      </c>
      <c r="AK28" s="50">
        <v>5.3</v>
      </c>
      <c r="AL28" s="50">
        <v>2.2000000000000002</v>
      </c>
      <c r="AM28" s="50">
        <v>0.6</v>
      </c>
      <c r="AN28" s="50">
        <v>1.3</v>
      </c>
      <c r="AO28" s="50">
        <v>3.7</v>
      </c>
    </row>
    <row r="29" spans="1:41" ht="15" thickBot="1" x14ac:dyDescent="0.4">
      <c r="A29" s="113" t="s">
        <v>139</v>
      </c>
      <c r="B29" s="361" t="s">
        <v>948</v>
      </c>
      <c r="C29" s="362"/>
      <c r="D29" s="362"/>
      <c r="E29" s="362"/>
      <c r="F29" s="362"/>
      <c r="G29" s="362"/>
      <c r="H29" s="362"/>
      <c r="I29" s="363"/>
      <c r="J29" s="352" t="s">
        <v>951</v>
      </c>
      <c r="K29" s="353"/>
      <c r="L29" s="353"/>
      <c r="M29" s="353"/>
      <c r="N29" s="353"/>
      <c r="O29" s="353"/>
      <c r="P29" s="353"/>
      <c r="Q29" s="354"/>
      <c r="R29" s="352" t="s">
        <v>952</v>
      </c>
      <c r="S29" s="353"/>
      <c r="T29" s="353"/>
      <c r="U29" s="353"/>
      <c r="V29" s="353"/>
      <c r="W29" s="353"/>
      <c r="X29" s="353"/>
      <c r="Y29" s="354"/>
      <c r="Z29" s="352" t="s">
        <v>957</v>
      </c>
      <c r="AA29" s="353"/>
      <c r="AB29" s="353"/>
      <c r="AC29" s="353"/>
      <c r="AD29" s="353"/>
      <c r="AE29" s="353"/>
      <c r="AF29" s="353"/>
      <c r="AG29" s="354"/>
      <c r="AH29" s="352" t="s">
        <v>968</v>
      </c>
      <c r="AI29" s="353"/>
      <c r="AJ29" s="353"/>
      <c r="AK29" s="353"/>
      <c r="AL29" s="353"/>
      <c r="AM29" s="353"/>
      <c r="AN29" s="353"/>
      <c r="AO29" s="354"/>
    </row>
    <row r="30" spans="1:41" ht="15" thickBot="1" x14ac:dyDescent="0.4">
      <c r="A30" s="108" t="s">
        <v>94</v>
      </c>
      <c r="B30" s="50">
        <v>71.099999999999994</v>
      </c>
      <c r="C30" s="50">
        <v>2.6</v>
      </c>
      <c r="D30" s="50">
        <v>65.8</v>
      </c>
      <c r="E30" s="50">
        <v>75.900000000000006</v>
      </c>
      <c r="F30" s="50">
        <v>66.5</v>
      </c>
      <c r="G30" s="50">
        <v>2.7</v>
      </c>
      <c r="H30" s="50">
        <v>61.1</v>
      </c>
      <c r="I30" s="50">
        <v>71.599999999999994</v>
      </c>
      <c r="J30" s="50">
        <v>77.8</v>
      </c>
      <c r="K30" s="50">
        <v>2.2999999999999998</v>
      </c>
      <c r="L30" s="50">
        <v>72.900000000000006</v>
      </c>
      <c r="M30" s="50">
        <v>82</v>
      </c>
      <c r="N30" s="50">
        <v>66.8</v>
      </c>
      <c r="O30" s="50">
        <v>2.7</v>
      </c>
      <c r="P30" s="50">
        <v>61.3</v>
      </c>
      <c r="Q30" s="50">
        <v>71.900000000000006</v>
      </c>
      <c r="R30" s="50">
        <v>69.5</v>
      </c>
      <c r="S30" s="50">
        <v>2.7</v>
      </c>
      <c r="T30" s="50">
        <v>64</v>
      </c>
      <c r="U30" s="50">
        <v>74.5</v>
      </c>
      <c r="V30" s="50">
        <v>64.400000000000006</v>
      </c>
      <c r="W30" s="50">
        <v>2.7</v>
      </c>
      <c r="X30" s="50">
        <v>58.8</v>
      </c>
      <c r="Y30" s="50">
        <v>69.599999999999994</v>
      </c>
      <c r="Z30" s="50">
        <v>71.8</v>
      </c>
      <c r="AA30" s="50">
        <v>3.1</v>
      </c>
      <c r="AB30" s="50">
        <v>65.400000000000006</v>
      </c>
      <c r="AC30" s="50">
        <v>77.5</v>
      </c>
      <c r="AD30" s="50">
        <v>68.8</v>
      </c>
      <c r="AE30" s="50">
        <v>2.9</v>
      </c>
      <c r="AF30" s="50">
        <v>62.9</v>
      </c>
      <c r="AG30" s="50">
        <v>74.2</v>
      </c>
      <c r="AH30" s="116">
        <v>74.400000000000006</v>
      </c>
      <c r="AI30" s="50">
        <v>1.4</v>
      </c>
      <c r="AJ30" s="50">
        <v>71.599999999999994</v>
      </c>
      <c r="AK30" s="50">
        <v>77</v>
      </c>
      <c r="AL30" s="50">
        <v>65</v>
      </c>
      <c r="AM30" s="50">
        <v>1.4</v>
      </c>
      <c r="AN30" s="50">
        <v>62.1</v>
      </c>
      <c r="AO30" s="50">
        <v>67.7</v>
      </c>
    </row>
    <row r="31" spans="1:41" ht="15" thickBot="1" x14ac:dyDescent="0.4">
      <c r="A31" s="108" t="s">
        <v>95</v>
      </c>
      <c r="B31" s="50">
        <v>26.2</v>
      </c>
      <c r="C31" s="50">
        <v>2.5</v>
      </c>
      <c r="D31" s="50">
        <v>21.6</v>
      </c>
      <c r="E31" s="50">
        <v>31.3</v>
      </c>
      <c r="F31" s="50">
        <v>31.3</v>
      </c>
      <c r="G31" s="50">
        <v>2.6</v>
      </c>
      <c r="H31" s="50">
        <v>26.4</v>
      </c>
      <c r="I31" s="50">
        <v>36.700000000000003</v>
      </c>
      <c r="J31" s="50">
        <v>20.7</v>
      </c>
      <c r="K31" s="50">
        <v>2.2999999999999998</v>
      </c>
      <c r="L31" s="50">
        <v>16.600000000000001</v>
      </c>
      <c r="M31" s="50">
        <v>25.5</v>
      </c>
      <c r="N31" s="50">
        <v>30.1</v>
      </c>
      <c r="O31" s="50">
        <v>2.6</v>
      </c>
      <c r="P31" s="50">
        <v>25.3</v>
      </c>
      <c r="Q31" s="50">
        <v>35.4</v>
      </c>
      <c r="R31" s="50">
        <v>28</v>
      </c>
      <c r="S31" s="50">
        <v>2.6</v>
      </c>
      <c r="T31" s="50">
        <v>23.1</v>
      </c>
      <c r="U31" s="50">
        <v>33.4</v>
      </c>
      <c r="V31" s="50">
        <v>34.1</v>
      </c>
      <c r="W31" s="50">
        <v>2.7</v>
      </c>
      <c r="X31" s="50">
        <v>29</v>
      </c>
      <c r="Y31" s="50">
        <v>39.6</v>
      </c>
      <c r="Z31" s="50">
        <v>25</v>
      </c>
      <c r="AA31" s="50">
        <v>3</v>
      </c>
      <c r="AB31" s="50">
        <v>19.600000000000001</v>
      </c>
      <c r="AC31" s="50">
        <v>31.4</v>
      </c>
      <c r="AD31" s="50">
        <v>28</v>
      </c>
      <c r="AE31" s="50">
        <v>2.7</v>
      </c>
      <c r="AF31" s="50">
        <v>23</v>
      </c>
      <c r="AG31" s="50">
        <v>33.6</v>
      </c>
      <c r="AH31" s="116">
        <v>23.3</v>
      </c>
      <c r="AI31" s="50">
        <v>1.3</v>
      </c>
      <c r="AJ31" s="50">
        <v>20.8</v>
      </c>
      <c r="AK31" s="50">
        <v>26.1</v>
      </c>
      <c r="AL31" s="50">
        <v>32.1</v>
      </c>
      <c r="AM31" s="50">
        <v>1.4</v>
      </c>
      <c r="AN31" s="50">
        <v>29.4</v>
      </c>
      <c r="AO31" s="50">
        <v>34.799999999999997</v>
      </c>
    </row>
    <row r="32" spans="1:41" ht="15" thickBot="1" x14ac:dyDescent="0.4">
      <c r="A32" s="108" t="s">
        <v>96</v>
      </c>
      <c r="B32" s="50">
        <v>2.7</v>
      </c>
      <c r="C32" s="50">
        <v>1.1000000000000001</v>
      </c>
      <c r="D32" s="50">
        <v>1.2</v>
      </c>
      <c r="E32" s="50">
        <v>5.7</v>
      </c>
      <c r="F32" s="50">
        <v>2.2000000000000002</v>
      </c>
      <c r="G32" s="50">
        <v>0.7</v>
      </c>
      <c r="H32" s="50">
        <v>1.1000000000000001</v>
      </c>
      <c r="I32" s="50">
        <v>4.0999999999999996</v>
      </c>
      <c r="J32" s="50">
        <v>1.5</v>
      </c>
      <c r="K32" s="50">
        <v>0.6</v>
      </c>
      <c r="L32" s="50">
        <v>0.7</v>
      </c>
      <c r="M32" s="50">
        <v>3.1</v>
      </c>
      <c r="N32" s="50">
        <v>3.1</v>
      </c>
      <c r="O32" s="50">
        <v>1.1000000000000001</v>
      </c>
      <c r="P32" s="50">
        <v>1.6</v>
      </c>
      <c r="Q32" s="50">
        <v>6</v>
      </c>
      <c r="R32" s="50">
        <v>2.5</v>
      </c>
      <c r="S32" s="50">
        <v>0.9</v>
      </c>
      <c r="T32" s="50">
        <v>1.2</v>
      </c>
      <c r="U32" s="50">
        <v>5.2</v>
      </c>
      <c r="V32" s="50">
        <v>1.6</v>
      </c>
      <c r="W32" s="50">
        <v>0.6</v>
      </c>
      <c r="X32" s="50">
        <v>0.8</v>
      </c>
      <c r="Y32" s="50">
        <v>3.2</v>
      </c>
      <c r="Z32" s="50">
        <v>3.1</v>
      </c>
      <c r="AA32" s="50">
        <v>1.1000000000000001</v>
      </c>
      <c r="AB32" s="50">
        <v>1.5</v>
      </c>
      <c r="AC32" s="50">
        <v>6.2</v>
      </c>
      <c r="AD32" s="50">
        <v>3.2</v>
      </c>
      <c r="AE32" s="50">
        <v>1.3</v>
      </c>
      <c r="AF32" s="50">
        <v>1.4</v>
      </c>
      <c r="AG32" s="50">
        <v>6.9</v>
      </c>
      <c r="AH32" s="116">
        <v>2.2000000000000002</v>
      </c>
      <c r="AI32" s="50">
        <v>0.4</v>
      </c>
      <c r="AJ32" s="50">
        <v>1.5</v>
      </c>
      <c r="AK32" s="50">
        <v>3.3</v>
      </c>
      <c r="AL32" s="50">
        <v>3</v>
      </c>
      <c r="AM32" s="50">
        <v>0.6</v>
      </c>
      <c r="AN32" s="50">
        <v>2.1</v>
      </c>
      <c r="AO32" s="50">
        <v>4.3</v>
      </c>
    </row>
    <row r="33" spans="1:41" ht="15" thickBot="1" x14ac:dyDescent="0.4">
      <c r="A33" s="113" t="s">
        <v>140</v>
      </c>
      <c r="B33" s="361" t="s">
        <v>948</v>
      </c>
      <c r="C33" s="362"/>
      <c r="D33" s="362"/>
      <c r="E33" s="362"/>
      <c r="F33" s="362"/>
      <c r="G33" s="362"/>
      <c r="H33" s="362"/>
      <c r="I33" s="363"/>
      <c r="J33" s="352" t="s">
        <v>948</v>
      </c>
      <c r="K33" s="353"/>
      <c r="L33" s="353"/>
      <c r="M33" s="353"/>
      <c r="N33" s="353"/>
      <c r="O33" s="353"/>
      <c r="P33" s="353"/>
      <c r="Q33" s="354"/>
      <c r="R33" s="352" t="s">
        <v>956</v>
      </c>
      <c r="S33" s="353"/>
      <c r="T33" s="353"/>
      <c r="U33" s="353"/>
      <c r="V33" s="353"/>
      <c r="W33" s="353"/>
      <c r="X33" s="353"/>
      <c r="Y33" s="354"/>
      <c r="Z33" s="352" t="s">
        <v>957</v>
      </c>
      <c r="AA33" s="353"/>
      <c r="AB33" s="353"/>
      <c r="AC33" s="353"/>
      <c r="AD33" s="353"/>
      <c r="AE33" s="353"/>
      <c r="AF33" s="353"/>
      <c r="AG33" s="354"/>
      <c r="AH33" s="352" t="s">
        <v>963</v>
      </c>
      <c r="AI33" s="353"/>
      <c r="AJ33" s="353"/>
      <c r="AK33" s="353"/>
      <c r="AL33" s="353"/>
      <c r="AM33" s="353"/>
      <c r="AN33" s="353"/>
      <c r="AO33" s="354"/>
    </row>
    <row r="34" spans="1:41" ht="15" thickBot="1" x14ac:dyDescent="0.4">
      <c r="A34" s="108" t="s">
        <v>94</v>
      </c>
      <c r="B34" s="50">
        <v>20</v>
      </c>
      <c r="C34" s="50">
        <v>2.2999999999999998</v>
      </c>
      <c r="D34" s="50">
        <v>15.9</v>
      </c>
      <c r="E34" s="50">
        <v>25</v>
      </c>
      <c r="F34" s="50">
        <v>26.5</v>
      </c>
      <c r="G34" s="50">
        <v>2.7</v>
      </c>
      <c r="H34" s="50">
        <v>21.6</v>
      </c>
      <c r="I34" s="50">
        <v>32.1</v>
      </c>
      <c r="J34" s="50">
        <v>21.6</v>
      </c>
      <c r="K34" s="50">
        <v>2.2999999999999998</v>
      </c>
      <c r="L34" s="50">
        <v>17.399999999999999</v>
      </c>
      <c r="M34" s="50">
        <v>26.4</v>
      </c>
      <c r="N34" s="50">
        <v>24.5</v>
      </c>
      <c r="O34" s="50">
        <v>2.6</v>
      </c>
      <c r="P34" s="50">
        <v>19.7</v>
      </c>
      <c r="Q34" s="50">
        <v>30.1</v>
      </c>
      <c r="R34" s="50">
        <v>20.8</v>
      </c>
      <c r="S34" s="50">
        <v>2.4</v>
      </c>
      <c r="T34" s="50">
        <v>16.5</v>
      </c>
      <c r="U34" s="50">
        <v>25.8</v>
      </c>
      <c r="V34" s="50">
        <v>24.1</v>
      </c>
      <c r="W34" s="50">
        <v>2.6</v>
      </c>
      <c r="X34" s="50">
        <v>19.3</v>
      </c>
      <c r="Y34" s="50">
        <v>29.5</v>
      </c>
      <c r="Z34" s="50">
        <v>29</v>
      </c>
      <c r="AA34" s="50">
        <v>2.9</v>
      </c>
      <c r="AB34" s="50">
        <v>23.6</v>
      </c>
      <c r="AC34" s="50">
        <v>35</v>
      </c>
      <c r="AD34" s="50">
        <v>30.2</v>
      </c>
      <c r="AE34" s="50">
        <v>3.1</v>
      </c>
      <c r="AF34" s="50">
        <v>24.5</v>
      </c>
      <c r="AG34" s="50">
        <v>36.6</v>
      </c>
      <c r="AH34" s="116">
        <v>25.7</v>
      </c>
      <c r="AI34" s="50">
        <v>1.4</v>
      </c>
      <c r="AJ34" s="50">
        <v>23.2</v>
      </c>
      <c r="AK34" s="50">
        <v>28.5</v>
      </c>
      <c r="AL34" s="50">
        <v>28.5</v>
      </c>
      <c r="AM34" s="50">
        <v>1.4</v>
      </c>
      <c r="AN34" s="50">
        <v>25.8</v>
      </c>
      <c r="AO34" s="50">
        <v>31.4</v>
      </c>
    </row>
    <row r="35" spans="1:41" ht="15" thickBot="1" x14ac:dyDescent="0.4">
      <c r="A35" s="108" t="s">
        <v>95</v>
      </c>
      <c r="B35" s="50">
        <v>79.8</v>
      </c>
      <c r="C35" s="50">
        <v>2.2999999999999998</v>
      </c>
      <c r="D35" s="50">
        <v>74.8</v>
      </c>
      <c r="E35" s="50">
        <v>83.9</v>
      </c>
      <c r="F35" s="50">
        <v>73.5</v>
      </c>
      <c r="G35" s="50">
        <v>2.7</v>
      </c>
      <c r="H35" s="50">
        <v>67.900000000000006</v>
      </c>
      <c r="I35" s="50">
        <v>78.400000000000006</v>
      </c>
      <c r="J35" s="50">
        <v>78.400000000000006</v>
      </c>
      <c r="K35" s="50">
        <v>2.2999999999999998</v>
      </c>
      <c r="L35" s="50">
        <v>73.599999999999994</v>
      </c>
      <c r="M35" s="50">
        <v>82.5</v>
      </c>
      <c r="N35" s="50">
        <v>75.5</v>
      </c>
      <c r="O35" s="50">
        <v>2.6</v>
      </c>
      <c r="P35" s="50">
        <v>69.900000000000006</v>
      </c>
      <c r="Q35" s="50">
        <v>80.3</v>
      </c>
      <c r="R35" s="50">
        <v>79.099999999999994</v>
      </c>
      <c r="S35" s="50">
        <v>2.4</v>
      </c>
      <c r="T35" s="50">
        <v>74.099999999999994</v>
      </c>
      <c r="U35" s="50">
        <v>83.4</v>
      </c>
      <c r="V35" s="50">
        <v>75.900000000000006</v>
      </c>
      <c r="W35" s="50">
        <v>2.6</v>
      </c>
      <c r="X35" s="50">
        <v>70.5</v>
      </c>
      <c r="Y35" s="50">
        <v>80.7</v>
      </c>
      <c r="Z35" s="50">
        <v>70.8</v>
      </c>
      <c r="AA35" s="50">
        <v>2.9</v>
      </c>
      <c r="AB35" s="50">
        <v>64.8</v>
      </c>
      <c r="AC35" s="50">
        <v>76.2</v>
      </c>
      <c r="AD35" s="50">
        <v>69.5</v>
      </c>
      <c r="AE35" s="50">
        <v>3.1</v>
      </c>
      <c r="AF35" s="50">
        <v>63.1</v>
      </c>
      <c r="AG35" s="50">
        <v>75.2</v>
      </c>
      <c r="AH35" s="116">
        <v>74.099999999999994</v>
      </c>
      <c r="AI35" s="50">
        <v>1.4</v>
      </c>
      <c r="AJ35" s="50">
        <v>71.400000000000006</v>
      </c>
      <c r="AK35" s="50">
        <v>76.7</v>
      </c>
      <c r="AL35" s="50">
        <v>71.400000000000006</v>
      </c>
      <c r="AM35" s="50">
        <v>1.4</v>
      </c>
      <c r="AN35" s="50">
        <v>68.5</v>
      </c>
      <c r="AO35" s="50">
        <v>74.099999999999994</v>
      </c>
    </row>
    <row r="36" spans="1:41" ht="15" thickBot="1" x14ac:dyDescent="0.4">
      <c r="A36" s="108" t="s">
        <v>96</v>
      </c>
      <c r="B36" s="50">
        <v>0.2</v>
      </c>
      <c r="C36" s="50">
        <v>0.2</v>
      </c>
      <c r="D36" s="50">
        <v>0</v>
      </c>
      <c r="E36" s="50">
        <v>1.4</v>
      </c>
      <c r="F36" s="50">
        <v>0</v>
      </c>
      <c r="G36" s="50">
        <v>0</v>
      </c>
      <c r="H36" s="50">
        <v>0</v>
      </c>
      <c r="I36" s="50">
        <v>0</v>
      </c>
      <c r="J36" s="50">
        <v>0</v>
      </c>
      <c r="K36" s="50">
        <v>0</v>
      </c>
      <c r="L36" s="50">
        <v>0</v>
      </c>
      <c r="M36" s="50">
        <v>0.3</v>
      </c>
      <c r="N36" s="50">
        <v>0</v>
      </c>
      <c r="O36" s="50">
        <v>0</v>
      </c>
      <c r="P36" s="50">
        <v>0</v>
      </c>
      <c r="Q36" s="50">
        <v>0</v>
      </c>
      <c r="R36" s="50">
        <v>0.1</v>
      </c>
      <c r="S36" s="50">
        <v>0.1</v>
      </c>
      <c r="T36" s="50">
        <v>0</v>
      </c>
      <c r="U36" s="50">
        <v>0.4</v>
      </c>
      <c r="V36" s="50">
        <v>0</v>
      </c>
      <c r="W36" s="50">
        <v>0</v>
      </c>
      <c r="X36" s="50">
        <v>0</v>
      </c>
      <c r="Y36" s="50">
        <v>0</v>
      </c>
      <c r="Z36" s="50">
        <v>0.2</v>
      </c>
      <c r="AA36" s="50">
        <v>0.2</v>
      </c>
      <c r="AB36" s="50">
        <v>0</v>
      </c>
      <c r="AC36" s="50">
        <v>1.4</v>
      </c>
      <c r="AD36" s="50">
        <v>0.3</v>
      </c>
      <c r="AE36" s="50">
        <v>0.2</v>
      </c>
      <c r="AF36" s="50">
        <v>0.1</v>
      </c>
      <c r="AG36" s="50">
        <v>1</v>
      </c>
      <c r="AH36" s="116">
        <v>0.2</v>
      </c>
      <c r="AI36" s="50">
        <v>0.1</v>
      </c>
      <c r="AJ36" s="50">
        <v>0.1</v>
      </c>
      <c r="AK36" s="50">
        <v>0.4</v>
      </c>
      <c r="AL36" s="50">
        <v>0.1</v>
      </c>
      <c r="AM36" s="50">
        <v>0.1</v>
      </c>
      <c r="AN36" s="50">
        <v>0</v>
      </c>
      <c r="AO36" s="50">
        <v>0.3</v>
      </c>
    </row>
    <row r="37" spans="1:41" ht="16" customHeight="1" thickBot="1" x14ac:dyDescent="0.4">
      <c r="A37" s="114" t="s">
        <v>141</v>
      </c>
      <c r="B37" s="352" t="s">
        <v>948</v>
      </c>
      <c r="C37" s="353"/>
      <c r="D37" s="353"/>
      <c r="E37" s="353"/>
      <c r="F37" s="353"/>
      <c r="G37" s="353"/>
      <c r="H37" s="353"/>
      <c r="I37" s="354"/>
      <c r="J37" s="352" t="s">
        <v>948</v>
      </c>
      <c r="K37" s="353"/>
      <c r="L37" s="353"/>
      <c r="M37" s="353"/>
      <c r="N37" s="353"/>
      <c r="O37" s="353"/>
      <c r="P37" s="353"/>
      <c r="Q37" s="354"/>
      <c r="R37" s="352" t="s">
        <v>956</v>
      </c>
      <c r="S37" s="353"/>
      <c r="T37" s="353"/>
      <c r="U37" s="353"/>
      <c r="V37" s="353"/>
      <c r="W37" s="353"/>
      <c r="X37" s="353"/>
      <c r="Y37" s="354"/>
      <c r="Z37" s="352" t="s">
        <v>957</v>
      </c>
      <c r="AA37" s="353"/>
      <c r="AB37" s="353"/>
      <c r="AC37" s="353"/>
      <c r="AD37" s="353"/>
      <c r="AE37" s="353"/>
      <c r="AF37" s="353"/>
      <c r="AG37" s="354"/>
      <c r="AH37" s="352" t="s">
        <v>963</v>
      </c>
      <c r="AI37" s="353"/>
      <c r="AJ37" s="353"/>
      <c r="AK37" s="353"/>
      <c r="AL37" s="353"/>
      <c r="AM37" s="353"/>
      <c r="AN37" s="353"/>
      <c r="AO37" s="354"/>
    </row>
    <row r="38" spans="1:41" ht="15" thickBot="1" x14ac:dyDescent="0.4">
      <c r="A38" s="108" t="s">
        <v>94</v>
      </c>
      <c r="B38" s="50">
        <v>33.700000000000003</v>
      </c>
      <c r="C38" s="50">
        <v>2.8</v>
      </c>
      <c r="D38" s="50">
        <v>28.5</v>
      </c>
      <c r="E38" s="50">
        <v>39.4</v>
      </c>
      <c r="F38" s="50">
        <v>29</v>
      </c>
      <c r="G38" s="50">
        <v>2.5</v>
      </c>
      <c r="H38" s="50">
        <v>24.3</v>
      </c>
      <c r="I38" s="50">
        <v>34.200000000000003</v>
      </c>
      <c r="J38" s="50">
        <v>35.200000000000003</v>
      </c>
      <c r="K38" s="50">
        <v>2.7</v>
      </c>
      <c r="L38" s="50">
        <v>30</v>
      </c>
      <c r="M38" s="50">
        <v>40.799999999999997</v>
      </c>
      <c r="N38" s="50">
        <v>29.5</v>
      </c>
      <c r="O38" s="50">
        <v>2.7</v>
      </c>
      <c r="P38" s="50">
        <v>24.5</v>
      </c>
      <c r="Q38" s="50">
        <v>35.1</v>
      </c>
      <c r="R38" s="50">
        <v>25.4</v>
      </c>
      <c r="S38" s="50">
        <v>2.6</v>
      </c>
      <c r="T38" s="50">
        <v>20.6</v>
      </c>
      <c r="U38" s="50">
        <v>30.8</v>
      </c>
      <c r="V38" s="50">
        <v>28.3</v>
      </c>
      <c r="W38" s="50">
        <v>2.6</v>
      </c>
      <c r="X38" s="50">
        <v>23.5</v>
      </c>
      <c r="Y38" s="50">
        <v>33.6</v>
      </c>
      <c r="Z38" s="50">
        <v>36.1</v>
      </c>
      <c r="AA38" s="50">
        <v>3</v>
      </c>
      <c r="AB38" s="50">
        <v>30.5</v>
      </c>
      <c r="AC38" s="50">
        <v>42.1</v>
      </c>
      <c r="AD38" s="50">
        <v>34.5</v>
      </c>
      <c r="AE38" s="50">
        <v>3.3</v>
      </c>
      <c r="AF38" s="50">
        <v>28.3</v>
      </c>
      <c r="AG38" s="50">
        <v>41.3</v>
      </c>
      <c r="AH38" s="116">
        <v>34.799999999999997</v>
      </c>
      <c r="AI38" s="50">
        <v>1.4</v>
      </c>
      <c r="AJ38" s="50">
        <v>32.1</v>
      </c>
      <c r="AK38" s="50">
        <v>37.700000000000003</v>
      </c>
      <c r="AL38" s="50">
        <v>32</v>
      </c>
      <c r="AM38" s="50">
        <v>1.5</v>
      </c>
      <c r="AN38" s="50">
        <v>29.2</v>
      </c>
      <c r="AO38" s="50">
        <v>35</v>
      </c>
    </row>
    <row r="39" spans="1:41" ht="15" thickBot="1" x14ac:dyDescent="0.4">
      <c r="A39" s="108" t="s">
        <v>95</v>
      </c>
      <c r="B39" s="50">
        <v>66.099999999999994</v>
      </c>
      <c r="C39" s="50">
        <v>2.8</v>
      </c>
      <c r="D39" s="50">
        <v>60.5</v>
      </c>
      <c r="E39" s="50">
        <v>71.400000000000006</v>
      </c>
      <c r="F39" s="50">
        <v>71</v>
      </c>
      <c r="G39" s="50">
        <v>2.5</v>
      </c>
      <c r="H39" s="50">
        <v>65.8</v>
      </c>
      <c r="I39" s="50">
        <v>75.7</v>
      </c>
      <c r="J39" s="50">
        <v>64.8</v>
      </c>
      <c r="K39" s="50">
        <v>2.7</v>
      </c>
      <c r="L39" s="50">
        <v>59.2</v>
      </c>
      <c r="M39" s="50">
        <v>70</v>
      </c>
      <c r="N39" s="50">
        <v>70.5</v>
      </c>
      <c r="O39" s="50">
        <v>2.7</v>
      </c>
      <c r="P39" s="50">
        <v>64.900000000000006</v>
      </c>
      <c r="Q39" s="50">
        <v>75.5</v>
      </c>
      <c r="R39" s="50">
        <v>74.2</v>
      </c>
      <c r="S39" s="50">
        <v>2.6</v>
      </c>
      <c r="T39" s="50">
        <v>68.8</v>
      </c>
      <c r="U39" s="50">
        <v>79</v>
      </c>
      <c r="V39" s="50">
        <v>71.400000000000006</v>
      </c>
      <c r="W39" s="50">
        <v>2.6</v>
      </c>
      <c r="X39" s="50">
        <v>66</v>
      </c>
      <c r="Y39" s="50">
        <v>76.2</v>
      </c>
      <c r="Z39" s="50">
        <v>63.8</v>
      </c>
      <c r="AA39" s="50">
        <v>3</v>
      </c>
      <c r="AB39" s="50">
        <v>57.8</v>
      </c>
      <c r="AC39" s="50">
        <v>69.400000000000006</v>
      </c>
      <c r="AD39" s="50">
        <v>65.099999999999994</v>
      </c>
      <c r="AE39" s="50">
        <v>3.3</v>
      </c>
      <c r="AF39" s="50">
        <v>58.4</v>
      </c>
      <c r="AG39" s="50">
        <v>71.3</v>
      </c>
      <c r="AH39" s="116">
        <v>65.099999999999994</v>
      </c>
      <c r="AI39" s="50">
        <v>1.4</v>
      </c>
      <c r="AJ39" s="50">
        <v>62.2</v>
      </c>
      <c r="AK39" s="50">
        <v>67.8</v>
      </c>
      <c r="AL39" s="50">
        <v>67.599999999999994</v>
      </c>
      <c r="AM39" s="50">
        <v>1.5</v>
      </c>
      <c r="AN39" s="50">
        <v>64.599999999999994</v>
      </c>
      <c r="AO39" s="50">
        <v>70.400000000000006</v>
      </c>
    </row>
    <row r="40" spans="1:41" ht="15" thickBot="1" x14ac:dyDescent="0.4">
      <c r="A40" s="108" t="s">
        <v>96</v>
      </c>
      <c r="B40" s="50">
        <v>0.2</v>
      </c>
      <c r="C40" s="50">
        <v>0.1</v>
      </c>
      <c r="D40" s="50">
        <v>0</v>
      </c>
      <c r="E40" s="50">
        <v>0.6</v>
      </c>
      <c r="F40" s="50">
        <v>0</v>
      </c>
      <c r="G40" s="50">
        <v>0</v>
      </c>
      <c r="H40" s="50">
        <v>0</v>
      </c>
      <c r="I40" s="50">
        <v>0</v>
      </c>
      <c r="J40" s="50">
        <v>0</v>
      </c>
      <c r="K40" s="50">
        <v>0</v>
      </c>
      <c r="L40" s="50">
        <v>0</v>
      </c>
      <c r="M40" s="50">
        <v>0</v>
      </c>
      <c r="N40" s="50">
        <v>0</v>
      </c>
      <c r="O40" s="50">
        <v>0</v>
      </c>
      <c r="P40" s="50">
        <v>0</v>
      </c>
      <c r="Q40" s="50">
        <v>0</v>
      </c>
      <c r="R40" s="50">
        <v>0.4</v>
      </c>
      <c r="S40" s="50">
        <v>0.3</v>
      </c>
      <c r="T40" s="50">
        <v>0.1</v>
      </c>
      <c r="U40" s="50">
        <v>1.8</v>
      </c>
      <c r="V40" s="50">
        <v>0.4</v>
      </c>
      <c r="W40" s="50">
        <v>0.3</v>
      </c>
      <c r="X40" s="50">
        <v>0.1</v>
      </c>
      <c r="Y40" s="50">
        <v>1.5</v>
      </c>
      <c r="Z40" s="50">
        <v>0.1</v>
      </c>
      <c r="AA40" s="50">
        <v>0.1</v>
      </c>
      <c r="AB40" s="50">
        <v>0</v>
      </c>
      <c r="AC40" s="50">
        <v>0.5</v>
      </c>
      <c r="AD40" s="50">
        <v>0.4</v>
      </c>
      <c r="AE40" s="50">
        <v>0.2</v>
      </c>
      <c r="AF40" s="50">
        <v>0.1</v>
      </c>
      <c r="AG40" s="50">
        <v>1.1000000000000001</v>
      </c>
      <c r="AH40" s="116">
        <v>0.1</v>
      </c>
      <c r="AI40" s="50">
        <v>0.1</v>
      </c>
      <c r="AJ40" s="50">
        <v>0</v>
      </c>
      <c r="AK40" s="50">
        <v>0.3</v>
      </c>
      <c r="AL40" s="50">
        <v>0.4</v>
      </c>
      <c r="AM40" s="50">
        <v>0.2</v>
      </c>
      <c r="AN40" s="50">
        <v>0.1</v>
      </c>
      <c r="AO40" s="50">
        <v>1.1000000000000001</v>
      </c>
    </row>
    <row r="41" spans="1:41" x14ac:dyDescent="0.35">
      <c r="A41" s="257" t="s">
        <v>119</v>
      </c>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row>
    <row r="42" spans="1:41" ht="76" customHeight="1" x14ac:dyDescent="0.35"/>
  </sheetData>
  <mergeCells count="63">
    <mergeCell ref="A2:A4"/>
    <mergeCell ref="B2:I2"/>
    <mergeCell ref="J2:Q2"/>
    <mergeCell ref="B3:E3"/>
    <mergeCell ref="F3:I3"/>
    <mergeCell ref="J3:M3"/>
    <mergeCell ref="N3:Q3"/>
    <mergeCell ref="B5:I5"/>
    <mergeCell ref="J5:Q5"/>
    <mergeCell ref="B9:I9"/>
    <mergeCell ref="J9:Q9"/>
    <mergeCell ref="B13:I13"/>
    <mergeCell ref="J13:Q13"/>
    <mergeCell ref="J17:Q17"/>
    <mergeCell ref="B21:I21"/>
    <mergeCell ref="J21:Q21"/>
    <mergeCell ref="B25:I25"/>
    <mergeCell ref="J25:Q25"/>
    <mergeCell ref="R25:Y25"/>
    <mergeCell ref="Z25:AG25"/>
    <mergeCell ref="R5:Y5"/>
    <mergeCell ref="Z5:AG5"/>
    <mergeCell ref="R9:Y9"/>
    <mergeCell ref="Z9:AG9"/>
    <mergeCell ref="R13:Y13"/>
    <mergeCell ref="Z13:AG13"/>
    <mergeCell ref="AH33:AO33"/>
    <mergeCell ref="AH37:AO37"/>
    <mergeCell ref="A41:AO41"/>
    <mergeCell ref="R29:Y29"/>
    <mergeCell ref="Z29:AG29"/>
    <mergeCell ref="R33:Y33"/>
    <mergeCell ref="Z33:AG33"/>
    <mergeCell ref="R37:Y37"/>
    <mergeCell ref="Z37:AG37"/>
    <mergeCell ref="B29:I29"/>
    <mergeCell ref="J29:Q29"/>
    <mergeCell ref="B33:I33"/>
    <mergeCell ref="J33:Q33"/>
    <mergeCell ref="B37:I37"/>
    <mergeCell ref="J37:Q37"/>
    <mergeCell ref="AH25:AO25"/>
    <mergeCell ref="AH29:AO29"/>
    <mergeCell ref="AH2:AO2"/>
    <mergeCell ref="AH3:AK3"/>
    <mergeCell ref="AL3:AO3"/>
    <mergeCell ref="AH5:AO5"/>
    <mergeCell ref="A1:AO1"/>
    <mergeCell ref="AH9:AO9"/>
    <mergeCell ref="AH13:AO13"/>
    <mergeCell ref="AH17:AO17"/>
    <mergeCell ref="AH21:AO21"/>
    <mergeCell ref="R17:Y17"/>
    <mergeCell ref="Z17:AG17"/>
    <mergeCell ref="R21:Y21"/>
    <mergeCell ref="Z21:AG21"/>
    <mergeCell ref="R2:Y2"/>
    <mergeCell ref="Z2:AG2"/>
    <mergeCell ref="R3:U3"/>
    <mergeCell ref="V3:Y3"/>
    <mergeCell ref="Z3:AC3"/>
    <mergeCell ref="AD3:AG3"/>
    <mergeCell ref="B17:I17"/>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1"/>
  <sheetViews>
    <sheetView workbookViewId="0">
      <selection activeCell="B217" sqref="B217"/>
    </sheetView>
  </sheetViews>
  <sheetFormatPr defaultColWidth="11.453125" defaultRowHeight="14.5" x14ac:dyDescent="0.35"/>
  <cols>
    <col min="1" max="1" width="5.7265625" customWidth="1"/>
    <col min="2" max="2" width="43.81640625" customWidth="1"/>
  </cols>
  <sheetData>
    <row r="1" spans="1:19" ht="15" thickBot="1" x14ac:dyDescent="0.4">
      <c r="A1" s="364" t="s">
        <v>969</v>
      </c>
      <c r="B1" s="364"/>
      <c r="C1" s="364"/>
      <c r="D1" s="364"/>
      <c r="E1" s="364"/>
      <c r="F1" s="364"/>
      <c r="G1" s="364"/>
      <c r="H1" s="364"/>
      <c r="I1" s="364"/>
      <c r="J1" s="364"/>
      <c r="K1" s="364"/>
      <c r="L1" s="364"/>
      <c r="M1" s="364"/>
      <c r="N1" s="364"/>
      <c r="O1" s="364"/>
      <c r="P1" s="364"/>
      <c r="Q1" s="364"/>
      <c r="R1" s="364"/>
      <c r="S1" s="364"/>
    </row>
    <row r="2" spans="1:19" ht="15" thickBot="1" x14ac:dyDescent="0.4">
      <c r="A2" s="365" t="s">
        <v>206</v>
      </c>
      <c r="B2" s="368" t="s">
        <v>151</v>
      </c>
      <c r="C2" s="368" t="s">
        <v>155</v>
      </c>
      <c r="D2" s="371" t="s">
        <v>970</v>
      </c>
      <c r="E2" s="372"/>
      <c r="F2" s="372"/>
      <c r="G2" s="372"/>
      <c r="H2" s="372"/>
      <c r="I2" s="372"/>
      <c r="J2" s="372"/>
      <c r="K2" s="372"/>
      <c r="L2" s="372"/>
      <c r="M2" s="372"/>
      <c r="N2" s="372"/>
      <c r="O2" s="372"/>
      <c r="P2" s="372"/>
      <c r="Q2" s="372"/>
      <c r="R2" s="372"/>
      <c r="S2" s="373"/>
    </row>
    <row r="3" spans="1:19" ht="15" thickBot="1" x14ac:dyDescent="0.4">
      <c r="A3" s="366"/>
      <c r="B3" s="369"/>
      <c r="C3" s="369"/>
      <c r="D3" s="371" t="s">
        <v>893</v>
      </c>
      <c r="E3" s="372"/>
      <c r="F3" s="372"/>
      <c r="G3" s="373"/>
      <c r="H3" s="371" t="s">
        <v>971</v>
      </c>
      <c r="I3" s="372"/>
      <c r="J3" s="372"/>
      <c r="K3" s="373"/>
      <c r="L3" s="371" t="s">
        <v>896</v>
      </c>
      <c r="M3" s="372"/>
      <c r="N3" s="372"/>
      <c r="O3" s="373"/>
      <c r="P3" s="371" t="s">
        <v>897</v>
      </c>
      <c r="Q3" s="372"/>
      <c r="R3" s="372"/>
      <c r="S3" s="373"/>
    </row>
    <row r="4" spans="1:19" ht="15" thickBot="1" x14ac:dyDescent="0.4">
      <c r="A4" s="367"/>
      <c r="B4" s="370"/>
      <c r="C4" s="370"/>
      <c r="D4" s="118" t="s">
        <v>89</v>
      </c>
      <c r="E4" s="118" t="s">
        <v>90</v>
      </c>
      <c r="F4" s="118" t="s">
        <v>91</v>
      </c>
      <c r="G4" s="118" t="s">
        <v>92</v>
      </c>
      <c r="H4" s="118" t="s">
        <v>89</v>
      </c>
      <c r="I4" s="118" t="s">
        <v>90</v>
      </c>
      <c r="J4" s="118" t="s">
        <v>91</v>
      </c>
      <c r="K4" s="118" t="s">
        <v>92</v>
      </c>
      <c r="L4" s="118" t="s">
        <v>89</v>
      </c>
      <c r="M4" s="118" t="s">
        <v>90</v>
      </c>
      <c r="N4" s="118" t="s">
        <v>91</v>
      </c>
      <c r="O4" s="118" t="s">
        <v>92</v>
      </c>
      <c r="P4" s="118" t="s">
        <v>89</v>
      </c>
      <c r="Q4" s="118" t="s">
        <v>90</v>
      </c>
      <c r="R4" s="118" t="s">
        <v>91</v>
      </c>
      <c r="S4" s="118" t="s">
        <v>92</v>
      </c>
    </row>
    <row r="5" spans="1:19" ht="15" thickBot="1" x14ac:dyDescent="0.4">
      <c r="A5" s="108">
        <v>1</v>
      </c>
      <c r="B5" s="81" t="s">
        <v>212</v>
      </c>
      <c r="C5" s="50">
        <v>13</v>
      </c>
      <c r="D5" s="74">
        <v>0</v>
      </c>
      <c r="E5" s="50">
        <v>0</v>
      </c>
      <c r="F5" s="50">
        <v>0</v>
      </c>
      <c r="G5" s="50">
        <v>0</v>
      </c>
      <c r="H5" s="74">
        <v>0.3</v>
      </c>
      <c r="I5" s="50">
        <v>0.1</v>
      </c>
      <c r="J5" s="50">
        <v>0.1</v>
      </c>
      <c r="K5" s="50">
        <v>0.6</v>
      </c>
      <c r="L5" s="74">
        <v>0.3</v>
      </c>
      <c r="M5" s="50">
        <v>0.3</v>
      </c>
      <c r="N5" s="50">
        <v>0</v>
      </c>
      <c r="O5" s="50">
        <v>1.8</v>
      </c>
      <c r="P5" s="74">
        <v>0.3</v>
      </c>
      <c r="Q5" s="50">
        <v>0.1</v>
      </c>
      <c r="R5" s="50">
        <v>0.1</v>
      </c>
      <c r="S5" s="50">
        <v>0.6</v>
      </c>
    </row>
    <row r="6" spans="1:19" ht="15" thickBot="1" x14ac:dyDescent="0.4">
      <c r="A6" s="108">
        <v>2</v>
      </c>
      <c r="B6" s="81" t="s">
        <v>213</v>
      </c>
      <c r="C6" s="50">
        <v>59</v>
      </c>
      <c r="D6" s="74">
        <v>2</v>
      </c>
      <c r="E6" s="50">
        <v>2</v>
      </c>
      <c r="F6" s="50">
        <v>0.3</v>
      </c>
      <c r="G6" s="50">
        <v>12.8</v>
      </c>
      <c r="H6" s="74">
        <v>1.3</v>
      </c>
      <c r="I6" s="50">
        <v>0.3</v>
      </c>
      <c r="J6" s="50">
        <v>0.9</v>
      </c>
      <c r="K6" s="50">
        <v>1.9</v>
      </c>
      <c r="L6" s="74">
        <v>1.1000000000000001</v>
      </c>
      <c r="M6" s="50">
        <v>0.8</v>
      </c>
      <c r="N6" s="50">
        <v>0.3</v>
      </c>
      <c r="O6" s="50">
        <v>4.5999999999999996</v>
      </c>
      <c r="P6" s="74">
        <v>1.3</v>
      </c>
      <c r="Q6" s="50">
        <v>0.3</v>
      </c>
      <c r="R6" s="50">
        <v>0.9</v>
      </c>
      <c r="S6" s="50">
        <v>2</v>
      </c>
    </row>
    <row r="7" spans="1:19" ht="15" thickBot="1" x14ac:dyDescent="0.4">
      <c r="A7" s="108">
        <v>3</v>
      </c>
      <c r="B7" s="81" t="s">
        <v>140</v>
      </c>
      <c r="C7" s="119">
        <v>4196</v>
      </c>
      <c r="D7" s="74">
        <v>85.6</v>
      </c>
      <c r="E7" s="50">
        <v>3.2</v>
      </c>
      <c r="F7" s="50">
        <v>78.2</v>
      </c>
      <c r="G7" s="50">
        <v>90.8</v>
      </c>
      <c r="H7" s="74">
        <v>78.5</v>
      </c>
      <c r="I7" s="50">
        <v>1</v>
      </c>
      <c r="J7" s="50">
        <v>76.599999999999994</v>
      </c>
      <c r="K7" s="50">
        <v>80.3</v>
      </c>
      <c r="L7" s="74">
        <v>76.7</v>
      </c>
      <c r="M7" s="50">
        <v>2.4</v>
      </c>
      <c r="N7" s="50">
        <v>71.599999999999994</v>
      </c>
      <c r="O7" s="50">
        <v>81.099999999999994</v>
      </c>
      <c r="P7" s="74">
        <v>79.2</v>
      </c>
      <c r="Q7" s="50">
        <v>1</v>
      </c>
      <c r="R7" s="50">
        <v>77.2</v>
      </c>
      <c r="S7" s="50">
        <v>81.099999999999994</v>
      </c>
    </row>
    <row r="8" spans="1:19" ht="15" thickBot="1" x14ac:dyDescent="0.4">
      <c r="A8" s="108">
        <v>4</v>
      </c>
      <c r="B8" s="81" t="s">
        <v>214</v>
      </c>
      <c r="C8" s="50">
        <v>14</v>
      </c>
      <c r="D8" s="74">
        <v>1.2</v>
      </c>
      <c r="E8" s="50">
        <v>1.2</v>
      </c>
      <c r="F8" s="50">
        <v>0.2</v>
      </c>
      <c r="G8" s="50">
        <v>8.1</v>
      </c>
      <c r="H8" s="74">
        <v>0.2</v>
      </c>
      <c r="I8" s="50">
        <v>0.1</v>
      </c>
      <c r="J8" s="50">
        <v>0.1</v>
      </c>
      <c r="K8" s="50">
        <v>0.4</v>
      </c>
      <c r="L8" s="74">
        <v>0.2</v>
      </c>
      <c r="M8" s="50">
        <v>0.2</v>
      </c>
      <c r="N8" s="50">
        <v>0</v>
      </c>
      <c r="O8" s="50">
        <v>1.4</v>
      </c>
      <c r="P8" s="74">
        <v>0.3</v>
      </c>
      <c r="Q8" s="50">
        <v>0.1</v>
      </c>
      <c r="R8" s="50">
        <v>0.1</v>
      </c>
      <c r="S8" s="50">
        <v>0.6</v>
      </c>
    </row>
    <row r="9" spans="1:19" ht="15" thickBot="1" x14ac:dyDescent="0.4">
      <c r="A9" s="108">
        <v>5</v>
      </c>
      <c r="B9" s="81" t="s">
        <v>215</v>
      </c>
      <c r="C9" s="50">
        <v>1</v>
      </c>
      <c r="D9" s="74">
        <v>0.4</v>
      </c>
      <c r="E9" s="50">
        <v>0.4</v>
      </c>
      <c r="F9" s="50">
        <v>0.1</v>
      </c>
      <c r="G9" s="50">
        <v>2.6</v>
      </c>
      <c r="H9" s="74">
        <v>0</v>
      </c>
      <c r="I9" s="50">
        <v>0</v>
      </c>
      <c r="J9" s="50">
        <v>0</v>
      </c>
      <c r="K9" s="50">
        <v>0</v>
      </c>
      <c r="L9" s="74">
        <v>0</v>
      </c>
      <c r="M9" s="50">
        <v>0</v>
      </c>
      <c r="N9" s="50">
        <v>0</v>
      </c>
      <c r="O9" s="50">
        <v>0</v>
      </c>
      <c r="P9" s="74">
        <v>0</v>
      </c>
      <c r="Q9" s="50">
        <v>0</v>
      </c>
      <c r="R9" s="50">
        <v>0</v>
      </c>
      <c r="S9" s="50">
        <v>0.2</v>
      </c>
    </row>
    <row r="10" spans="1:19" ht="15" thickBot="1" x14ac:dyDescent="0.4">
      <c r="A10" s="108">
        <v>6</v>
      </c>
      <c r="B10" s="81" t="s">
        <v>216</v>
      </c>
      <c r="C10" s="50">
        <v>79</v>
      </c>
      <c r="D10" s="74">
        <v>0.3</v>
      </c>
      <c r="E10" s="50">
        <v>0.2</v>
      </c>
      <c r="F10" s="50">
        <v>0.1</v>
      </c>
      <c r="G10" s="50">
        <v>0.8</v>
      </c>
      <c r="H10" s="74">
        <v>1.3</v>
      </c>
      <c r="I10" s="50">
        <v>0.2</v>
      </c>
      <c r="J10" s="50">
        <v>1</v>
      </c>
      <c r="K10" s="50">
        <v>1.9</v>
      </c>
      <c r="L10" s="74">
        <v>0.5</v>
      </c>
      <c r="M10" s="50">
        <v>0.3</v>
      </c>
      <c r="N10" s="50">
        <v>0.2</v>
      </c>
      <c r="O10" s="50">
        <v>1.5</v>
      </c>
      <c r="P10" s="74">
        <v>1.4</v>
      </c>
      <c r="Q10" s="50">
        <v>0.2</v>
      </c>
      <c r="R10" s="50">
        <v>1</v>
      </c>
      <c r="S10" s="50">
        <v>2</v>
      </c>
    </row>
    <row r="11" spans="1:19" ht="15" thickBot="1" x14ac:dyDescent="0.4">
      <c r="A11" s="108">
        <v>7</v>
      </c>
      <c r="B11" s="81" t="s">
        <v>401</v>
      </c>
      <c r="C11" s="50">
        <v>179</v>
      </c>
      <c r="D11" s="74">
        <v>2.7</v>
      </c>
      <c r="E11" s="50">
        <v>1.3</v>
      </c>
      <c r="F11" s="50">
        <v>1.1000000000000001</v>
      </c>
      <c r="G11" s="50">
        <v>6.7</v>
      </c>
      <c r="H11" s="74">
        <v>2.8</v>
      </c>
      <c r="I11" s="50">
        <v>0.3</v>
      </c>
      <c r="J11" s="50">
        <v>2.2000000000000002</v>
      </c>
      <c r="K11" s="50">
        <v>3.6</v>
      </c>
      <c r="L11" s="74">
        <v>3.4</v>
      </c>
      <c r="M11" s="50">
        <v>1.1000000000000001</v>
      </c>
      <c r="N11" s="50">
        <v>1.8</v>
      </c>
      <c r="O11" s="50">
        <v>6.3</v>
      </c>
      <c r="P11" s="74">
        <v>2.8</v>
      </c>
      <c r="Q11" s="50">
        <v>0.3</v>
      </c>
      <c r="R11" s="50">
        <v>2.2000000000000002</v>
      </c>
      <c r="S11" s="50">
        <v>3.5</v>
      </c>
    </row>
    <row r="12" spans="1:19" ht="15" thickBot="1" x14ac:dyDescent="0.4">
      <c r="A12" s="108">
        <v>8</v>
      </c>
      <c r="B12" s="81" t="s">
        <v>218</v>
      </c>
      <c r="C12" s="50">
        <v>138</v>
      </c>
      <c r="D12" s="74">
        <v>4</v>
      </c>
      <c r="E12" s="50">
        <v>1.9</v>
      </c>
      <c r="F12" s="50">
        <v>1.6</v>
      </c>
      <c r="G12" s="50">
        <v>9.9</v>
      </c>
      <c r="H12" s="74">
        <v>2.1</v>
      </c>
      <c r="I12" s="50">
        <v>0.3</v>
      </c>
      <c r="J12" s="50">
        <v>1.6</v>
      </c>
      <c r="K12" s="50">
        <v>2.6</v>
      </c>
      <c r="L12" s="74">
        <v>0.9</v>
      </c>
      <c r="M12" s="50">
        <v>0.4</v>
      </c>
      <c r="N12" s="50">
        <v>0.4</v>
      </c>
      <c r="O12" s="50">
        <v>2.2000000000000002</v>
      </c>
      <c r="P12" s="74">
        <v>2.4</v>
      </c>
      <c r="Q12" s="50">
        <v>0.3</v>
      </c>
      <c r="R12" s="50">
        <v>1.8</v>
      </c>
      <c r="S12" s="50">
        <v>3</v>
      </c>
    </row>
    <row r="13" spans="1:19" ht="15" thickBot="1" x14ac:dyDescent="0.4">
      <c r="A13" s="108">
        <v>9</v>
      </c>
      <c r="B13" s="81" t="s">
        <v>219</v>
      </c>
      <c r="C13" s="50">
        <v>34</v>
      </c>
      <c r="D13" s="74">
        <v>0.2</v>
      </c>
      <c r="E13" s="50">
        <v>0.1</v>
      </c>
      <c r="F13" s="50">
        <v>0</v>
      </c>
      <c r="G13" s="50">
        <v>0.8</v>
      </c>
      <c r="H13" s="74">
        <v>0.6</v>
      </c>
      <c r="I13" s="50">
        <v>0.2</v>
      </c>
      <c r="J13" s="50">
        <v>0.4</v>
      </c>
      <c r="K13" s="50">
        <v>1</v>
      </c>
      <c r="L13" s="74">
        <v>2.1</v>
      </c>
      <c r="M13" s="50">
        <v>0.8</v>
      </c>
      <c r="N13" s="50">
        <v>1</v>
      </c>
      <c r="O13" s="50">
        <v>4.4000000000000004</v>
      </c>
      <c r="P13" s="74">
        <v>0.4</v>
      </c>
      <c r="Q13" s="50">
        <v>0.1</v>
      </c>
      <c r="R13" s="50">
        <v>0.2</v>
      </c>
      <c r="S13" s="50">
        <v>0.8</v>
      </c>
    </row>
    <row r="14" spans="1:19" ht="15" thickBot="1" x14ac:dyDescent="0.4">
      <c r="A14" s="108">
        <v>10</v>
      </c>
      <c r="B14" s="81" t="s">
        <v>220</v>
      </c>
      <c r="C14" s="50">
        <v>40</v>
      </c>
      <c r="D14" s="74">
        <v>2.2000000000000002</v>
      </c>
      <c r="E14" s="50">
        <v>1.4</v>
      </c>
      <c r="F14" s="50">
        <v>0.6</v>
      </c>
      <c r="G14" s="50">
        <v>7.2</v>
      </c>
      <c r="H14" s="74">
        <v>0.8</v>
      </c>
      <c r="I14" s="50">
        <v>0.2</v>
      </c>
      <c r="J14" s="50">
        <v>0.5</v>
      </c>
      <c r="K14" s="50">
        <v>1.3</v>
      </c>
      <c r="L14" s="74">
        <v>0.5</v>
      </c>
      <c r="M14" s="50">
        <v>0.4</v>
      </c>
      <c r="N14" s="50">
        <v>0.1</v>
      </c>
      <c r="O14" s="50">
        <v>2.1</v>
      </c>
      <c r="P14" s="74">
        <v>0.9</v>
      </c>
      <c r="Q14" s="50">
        <v>0.2</v>
      </c>
      <c r="R14" s="50">
        <v>0.5</v>
      </c>
      <c r="S14" s="50">
        <v>1.5</v>
      </c>
    </row>
    <row r="15" spans="1:19" ht="15" thickBot="1" x14ac:dyDescent="0.4">
      <c r="A15" s="108">
        <v>11</v>
      </c>
      <c r="B15" s="81" t="s">
        <v>221</v>
      </c>
      <c r="C15" s="50">
        <v>45</v>
      </c>
      <c r="D15" s="74">
        <v>1.9</v>
      </c>
      <c r="E15" s="50">
        <v>1.7</v>
      </c>
      <c r="F15" s="50">
        <v>0.3</v>
      </c>
      <c r="G15" s="50">
        <v>10.199999999999999</v>
      </c>
      <c r="H15" s="74">
        <v>0.8</v>
      </c>
      <c r="I15" s="50">
        <v>0.2</v>
      </c>
      <c r="J15" s="50">
        <v>0.5</v>
      </c>
      <c r="K15" s="50">
        <v>1.3</v>
      </c>
      <c r="L15" s="74">
        <v>1.4</v>
      </c>
      <c r="M15" s="50">
        <v>0.7</v>
      </c>
      <c r="N15" s="50">
        <v>0.5</v>
      </c>
      <c r="O15" s="50">
        <v>3.5</v>
      </c>
      <c r="P15" s="74">
        <v>0.8</v>
      </c>
      <c r="Q15" s="50">
        <v>0.2</v>
      </c>
      <c r="R15" s="50">
        <v>0.5</v>
      </c>
      <c r="S15" s="50">
        <v>1.3</v>
      </c>
    </row>
    <row r="16" spans="1:19" ht="15" thickBot="1" x14ac:dyDescent="0.4">
      <c r="A16" s="108">
        <v>12</v>
      </c>
      <c r="B16" s="81" t="s">
        <v>200</v>
      </c>
      <c r="C16" s="50">
        <v>356</v>
      </c>
      <c r="D16" s="74">
        <v>18.2</v>
      </c>
      <c r="E16" s="50">
        <v>3.9</v>
      </c>
      <c r="F16" s="50">
        <v>11.8</v>
      </c>
      <c r="G16" s="50">
        <v>27.1</v>
      </c>
      <c r="H16" s="74">
        <v>7.3</v>
      </c>
      <c r="I16" s="50">
        <v>0.6</v>
      </c>
      <c r="J16" s="50">
        <v>6.2</v>
      </c>
      <c r="K16" s="50">
        <v>8.6</v>
      </c>
      <c r="L16" s="74">
        <v>10.9</v>
      </c>
      <c r="M16" s="50">
        <v>1.8</v>
      </c>
      <c r="N16" s="50">
        <v>7.8</v>
      </c>
      <c r="O16" s="50">
        <v>15</v>
      </c>
      <c r="P16" s="74">
        <v>7.4</v>
      </c>
      <c r="Q16" s="50">
        <v>0.6</v>
      </c>
      <c r="R16" s="50">
        <v>6.2</v>
      </c>
      <c r="S16" s="50">
        <v>8.6999999999999993</v>
      </c>
    </row>
    <row r="17" spans="1:19" ht="15" thickBot="1" x14ac:dyDescent="0.4">
      <c r="A17" s="108">
        <v>13</v>
      </c>
      <c r="B17" s="81" t="s">
        <v>222</v>
      </c>
      <c r="C17" s="50">
        <v>1</v>
      </c>
      <c r="D17" s="74">
        <v>0</v>
      </c>
      <c r="E17" s="50">
        <v>0</v>
      </c>
      <c r="F17" s="50">
        <v>0</v>
      </c>
      <c r="G17" s="50">
        <v>0</v>
      </c>
      <c r="H17" s="74">
        <v>0</v>
      </c>
      <c r="I17" s="50">
        <v>0</v>
      </c>
      <c r="J17" s="50">
        <v>0</v>
      </c>
      <c r="K17" s="50">
        <v>0</v>
      </c>
      <c r="L17" s="74">
        <v>0</v>
      </c>
      <c r="M17" s="50">
        <v>0</v>
      </c>
      <c r="N17" s="50">
        <v>0</v>
      </c>
      <c r="O17" s="50">
        <v>0</v>
      </c>
      <c r="P17" s="74">
        <v>0</v>
      </c>
      <c r="Q17" s="50">
        <v>0</v>
      </c>
      <c r="R17" s="50">
        <v>0</v>
      </c>
      <c r="S17" s="50">
        <v>0</v>
      </c>
    </row>
    <row r="18" spans="1:19" ht="15" thickBot="1" x14ac:dyDescent="0.4">
      <c r="A18" s="108">
        <v>14</v>
      </c>
      <c r="B18" s="81" t="s">
        <v>223</v>
      </c>
      <c r="C18" s="50">
        <v>0</v>
      </c>
      <c r="D18" s="74">
        <v>0</v>
      </c>
      <c r="E18" s="50">
        <v>0</v>
      </c>
      <c r="F18" s="50">
        <v>0</v>
      </c>
      <c r="G18" s="50">
        <v>0</v>
      </c>
      <c r="H18" s="74">
        <v>0</v>
      </c>
      <c r="I18" s="50">
        <v>0</v>
      </c>
      <c r="J18" s="50">
        <v>0</v>
      </c>
      <c r="K18" s="50">
        <v>0</v>
      </c>
      <c r="L18" s="74">
        <v>0</v>
      </c>
      <c r="M18" s="50">
        <v>0</v>
      </c>
      <c r="N18" s="50">
        <v>0</v>
      </c>
      <c r="O18" s="50">
        <v>0</v>
      </c>
      <c r="P18" s="74">
        <v>0</v>
      </c>
      <c r="Q18" s="50">
        <v>0</v>
      </c>
      <c r="R18" s="50">
        <v>0</v>
      </c>
      <c r="S18" s="50">
        <v>0</v>
      </c>
    </row>
    <row r="19" spans="1:19" ht="15" thickBot="1" x14ac:dyDescent="0.4">
      <c r="A19" s="108">
        <v>15</v>
      </c>
      <c r="B19" s="81" t="s">
        <v>224</v>
      </c>
      <c r="C19" s="50">
        <v>0</v>
      </c>
      <c r="D19" s="74">
        <v>0</v>
      </c>
      <c r="E19" s="50">
        <v>0</v>
      </c>
      <c r="F19" s="50">
        <v>0</v>
      </c>
      <c r="G19" s="50">
        <v>0</v>
      </c>
      <c r="H19" s="74">
        <v>0</v>
      </c>
      <c r="I19" s="50">
        <v>0</v>
      </c>
      <c r="J19" s="50">
        <v>0</v>
      </c>
      <c r="K19" s="50">
        <v>0</v>
      </c>
      <c r="L19" s="74">
        <v>0</v>
      </c>
      <c r="M19" s="50">
        <v>0</v>
      </c>
      <c r="N19" s="50">
        <v>0</v>
      </c>
      <c r="O19" s="50">
        <v>0</v>
      </c>
      <c r="P19" s="74">
        <v>0</v>
      </c>
      <c r="Q19" s="50">
        <v>0</v>
      </c>
      <c r="R19" s="50">
        <v>0</v>
      </c>
      <c r="S19" s="50">
        <v>0</v>
      </c>
    </row>
    <row r="20" spans="1:19" ht="15" thickBot="1" x14ac:dyDescent="0.4">
      <c r="A20" s="108">
        <v>16</v>
      </c>
      <c r="B20" s="81" t="s">
        <v>225</v>
      </c>
      <c r="C20" s="50">
        <v>3</v>
      </c>
      <c r="D20" s="74">
        <v>0</v>
      </c>
      <c r="E20" s="50">
        <v>0</v>
      </c>
      <c r="F20" s="50">
        <v>0</v>
      </c>
      <c r="G20" s="50">
        <v>0</v>
      </c>
      <c r="H20" s="74">
        <v>0</v>
      </c>
      <c r="I20" s="50">
        <v>0</v>
      </c>
      <c r="J20" s="50">
        <v>0</v>
      </c>
      <c r="K20" s="50">
        <v>0.1</v>
      </c>
      <c r="L20" s="74">
        <v>0</v>
      </c>
      <c r="M20" s="50">
        <v>0</v>
      </c>
      <c r="N20" s="50">
        <v>0</v>
      </c>
      <c r="O20" s="50">
        <v>0</v>
      </c>
      <c r="P20" s="74">
        <v>0</v>
      </c>
      <c r="Q20" s="50">
        <v>0</v>
      </c>
      <c r="R20" s="50">
        <v>0</v>
      </c>
      <c r="S20" s="50">
        <v>0.1</v>
      </c>
    </row>
    <row r="21" spans="1:19" ht="15" thickBot="1" x14ac:dyDescent="0.4">
      <c r="A21" s="108">
        <v>17</v>
      </c>
      <c r="B21" s="81" t="s">
        <v>226</v>
      </c>
      <c r="C21" s="50">
        <v>75</v>
      </c>
      <c r="D21" s="74">
        <v>0.9</v>
      </c>
      <c r="E21" s="50">
        <v>0.8</v>
      </c>
      <c r="F21" s="50">
        <v>0.2</v>
      </c>
      <c r="G21" s="50">
        <v>4.9000000000000004</v>
      </c>
      <c r="H21" s="74">
        <v>1.1000000000000001</v>
      </c>
      <c r="I21" s="50">
        <v>0.2</v>
      </c>
      <c r="J21" s="50">
        <v>0.7</v>
      </c>
      <c r="K21" s="50">
        <v>1.6</v>
      </c>
      <c r="L21" s="74">
        <v>0.3</v>
      </c>
      <c r="M21" s="50">
        <v>0.1</v>
      </c>
      <c r="N21" s="50">
        <v>0.1</v>
      </c>
      <c r="O21" s="50">
        <v>0.8</v>
      </c>
      <c r="P21" s="74">
        <v>1.2</v>
      </c>
      <c r="Q21" s="50">
        <v>0.2</v>
      </c>
      <c r="R21" s="50">
        <v>0.8</v>
      </c>
      <c r="S21" s="50">
        <v>1.8</v>
      </c>
    </row>
    <row r="22" spans="1:19" ht="15" thickBot="1" x14ac:dyDescent="0.4">
      <c r="A22" s="108">
        <v>18</v>
      </c>
      <c r="B22" s="81" t="s">
        <v>227</v>
      </c>
      <c r="C22" s="50">
        <v>0</v>
      </c>
      <c r="D22" s="74">
        <v>0</v>
      </c>
      <c r="E22" s="50">
        <v>0</v>
      </c>
      <c r="F22" s="50">
        <v>0</v>
      </c>
      <c r="G22" s="50">
        <v>0</v>
      </c>
      <c r="H22" s="74">
        <v>0</v>
      </c>
      <c r="I22" s="50">
        <v>0</v>
      </c>
      <c r="J22" s="50">
        <v>0</v>
      </c>
      <c r="K22" s="50">
        <v>0</v>
      </c>
      <c r="L22" s="74">
        <v>0</v>
      </c>
      <c r="M22" s="50">
        <v>0</v>
      </c>
      <c r="N22" s="50">
        <v>0</v>
      </c>
      <c r="O22" s="50">
        <v>0</v>
      </c>
      <c r="P22" s="74">
        <v>0</v>
      </c>
      <c r="Q22" s="50">
        <v>0</v>
      </c>
      <c r="R22" s="50">
        <v>0</v>
      </c>
      <c r="S22" s="50">
        <v>0</v>
      </c>
    </row>
    <row r="23" spans="1:19" ht="15" thickBot="1" x14ac:dyDescent="0.4">
      <c r="A23" s="108">
        <v>19</v>
      </c>
      <c r="B23" s="81" t="s">
        <v>228</v>
      </c>
      <c r="C23" s="50">
        <v>18</v>
      </c>
      <c r="D23" s="74">
        <v>0.9</v>
      </c>
      <c r="E23" s="50">
        <v>0.9</v>
      </c>
      <c r="F23" s="50">
        <v>0.1</v>
      </c>
      <c r="G23" s="50">
        <v>6</v>
      </c>
      <c r="H23" s="74">
        <v>0.5</v>
      </c>
      <c r="I23" s="50">
        <v>0.2</v>
      </c>
      <c r="J23" s="50">
        <v>0.2</v>
      </c>
      <c r="K23" s="50">
        <v>0.9</v>
      </c>
      <c r="L23" s="74">
        <v>0.2</v>
      </c>
      <c r="M23" s="50">
        <v>0.1</v>
      </c>
      <c r="N23" s="50">
        <v>0</v>
      </c>
      <c r="O23" s="50">
        <v>0.8</v>
      </c>
      <c r="P23" s="74">
        <v>0.5</v>
      </c>
      <c r="Q23" s="50">
        <v>0.2</v>
      </c>
      <c r="R23" s="50">
        <v>0.3</v>
      </c>
      <c r="S23" s="50">
        <v>1</v>
      </c>
    </row>
    <row r="24" spans="1:19" ht="15" thickBot="1" x14ac:dyDescent="0.4">
      <c r="A24" s="108">
        <v>20</v>
      </c>
      <c r="B24" s="81" t="s">
        <v>229</v>
      </c>
      <c r="C24" s="50">
        <v>11</v>
      </c>
      <c r="D24" s="74">
        <v>0</v>
      </c>
      <c r="E24" s="50">
        <v>0</v>
      </c>
      <c r="F24" s="50">
        <v>0</v>
      </c>
      <c r="G24" s="50">
        <v>0</v>
      </c>
      <c r="H24" s="74">
        <v>0.2</v>
      </c>
      <c r="I24" s="50">
        <v>0.1</v>
      </c>
      <c r="J24" s="50">
        <v>0.1</v>
      </c>
      <c r="K24" s="50">
        <v>0.5</v>
      </c>
      <c r="L24" s="74">
        <v>0</v>
      </c>
      <c r="M24" s="50">
        <v>0</v>
      </c>
      <c r="N24" s="50">
        <v>0</v>
      </c>
      <c r="O24" s="50">
        <v>0</v>
      </c>
      <c r="P24" s="74">
        <v>0.3</v>
      </c>
      <c r="Q24" s="50">
        <v>0.1</v>
      </c>
      <c r="R24" s="50">
        <v>0.1</v>
      </c>
      <c r="S24" s="50">
        <v>0.5</v>
      </c>
    </row>
    <row r="25" spans="1:19" ht="15" thickBot="1" x14ac:dyDescent="0.4">
      <c r="A25" s="108">
        <v>21</v>
      </c>
      <c r="B25" s="81" t="s">
        <v>230</v>
      </c>
      <c r="C25" s="50">
        <v>22</v>
      </c>
      <c r="D25" s="74">
        <v>0</v>
      </c>
      <c r="E25" s="50">
        <v>0</v>
      </c>
      <c r="F25" s="50">
        <v>0</v>
      </c>
      <c r="G25" s="50">
        <v>0</v>
      </c>
      <c r="H25" s="74">
        <v>0.5</v>
      </c>
      <c r="I25" s="50">
        <v>0.2</v>
      </c>
      <c r="J25" s="50">
        <v>0.2</v>
      </c>
      <c r="K25" s="50">
        <v>0.9</v>
      </c>
      <c r="L25" s="74">
        <v>0</v>
      </c>
      <c r="M25" s="50">
        <v>0</v>
      </c>
      <c r="N25" s="50">
        <v>0</v>
      </c>
      <c r="O25" s="50">
        <v>0</v>
      </c>
      <c r="P25" s="74">
        <v>0.5</v>
      </c>
      <c r="Q25" s="50">
        <v>0.2</v>
      </c>
      <c r="R25" s="50">
        <v>0.3</v>
      </c>
      <c r="S25" s="50">
        <v>1</v>
      </c>
    </row>
    <row r="26" spans="1:19" ht="15" thickBot="1" x14ac:dyDescent="0.4">
      <c r="A26" s="108">
        <v>22</v>
      </c>
      <c r="B26" s="81" t="s">
        <v>231</v>
      </c>
      <c r="C26" s="50">
        <v>29</v>
      </c>
      <c r="D26" s="74">
        <v>0</v>
      </c>
      <c r="E26" s="50">
        <v>0</v>
      </c>
      <c r="F26" s="50">
        <v>0</v>
      </c>
      <c r="G26" s="50">
        <v>0</v>
      </c>
      <c r="H26" s="74">
        <v>0.6</v>
      </c>
      <c r="I26" s="50">
        <v>0.2</v>
      </c>
      <c r="J26" s="50">
        <v>0.3</v>
      </c>
      <c r="K26" s="50">
        <v>1</v>
      </c>
      <c r="L26" s="74">
        <v>0.8</v>
      </c>
      <c r="M26" s="50">
        <v>0.4</v>
      </c>
      <c r="N26" s="50">
        <v>0.3</v>
      </c>
      <c r="O26" s="50">
        <v>2</v>
      </c>
      <c r="P26" s="74">
        <v>0.5</v>
      </c>
      <c r="Q26" s="50">
        <v>0.2</v>
      </c>
      <c r="R26" s="50">
        <v>0.3</v>
      </c>
      <c r="S26" s="50">
        <v>1</v>
      </c>
    </row>
    <row r="27" spans="1:19" ht="15" thickBot="1" x14ac:dyDescent="0.4">
      <c r="A27" s="108">
        <v>23</v>
      </c>
      <c r="B27" s="81" t="s">
        <v>232</v>
      </c>
      <c r="C27" s="50">
        <v>0</v>
      </c>
      <c r="D27" s="74">
        <v>0</v>
      </c>
      <c r="E27" s="50">
        <v>0</v>
      </c>
      <c r="F27" s="50">
        <v>0</v>
      </c>
      <c r="G27" s="50">
        <v>0</v>
      </c>
      <c r="H27" s="74">
        <v>0</v>
      </c>
      <c r="I27" s="50">
        <v>0</v>
      </c>
      <c r="J27" s="50">
        <v>0</v>
      </c>
      <c r="K27" s="50">
        <v>0</v>
      </c>
      <c r="L27" s="74">
        <v>0</v>
      </c>
      <c r="M27" s="50">
        <v>0</v>
      </c>
      <c r="N27" s="50">
        <v>0</v>
      </c>
      <c r="O27" s="50">
        <v>0</v>
      </c>
      <c r="P27" s="74">
        <v>0</v>
      </c>
      <c r="Q27" s="50">
        <v>0</v>
      </c>
      <c r="R27" s="50">
        <v>0</v>
      </c>
      <c r="S27" s="50">
        <v>0</v>
      </c>
    </row>
    <row r="28" spans="1:19" ht="15" thickBot="1" x14ac:dyDescent="0.4">
      <c r="A28" s="108">
        <v>24</v>
      </c>
      <c r="B28" s="81" t="s">
        <v>233</v>
      </c>
      <c r="C28" s="50">
        <v>7</v>
      </c>
      <c r="D28" s="74">
        <v>0.1</v>
      </c>
      <c r="E28" s="50">
        <v>0.1</v>
      </c>
      <c r="F28" s="50">
        <v>0</v>
      </c>
      <c r="G28" s="50">
        <v>0.6</v>
      </c>
      <c r="H28" s="74">
        <v>0.1</v>
      </c>
      <c r="I28" s="50">
        <v>0</v>
      </c>
      <c r="J28" s="50">
        <v>0</v>
      </c>
      <c r="K28" s="50">
        <v>0.2</v>
      </c>
      <c r="L28" s="74">
        <v>0</v>
      </c>
      <c r="M28" s="50">
        <v>0</v>
      </c>
      <c r="N28" s="50">
        <v>0</v>
      </c>
      <c r="O28" s="50">
        <v>0.1</v>
      </c>
      <c r="P28" s="74">
        <v>0.1</v>
      </c>
      <c r="Q28" s="50">
        <v>0</v>
      </c>
      <c r="R28" s="50">
        <v>0</v>
      </c>
      <c r="S28" s="50">
        <v>0.2</v>
      </c>
    </row>
    <row r="29" spans="1:19" ht="15" thickBot="1" x14ac:dyDescent="0.4">
      <c r="A29" s="108">
        <v>25</v>
      </c>
      <c r="B29" s="81" t="s">
        <v>234</v>
      </c>
      <c r="C29" s="50">
        <v>42</v>
      </c>
      <c r="D29" s="74">
        <v>2.4</v>
      </c>
      <c r="E29" s="50">
        <v>1.7</v>
      </c>
      <c r="F29" s="50">
        <v>0.6</v>
      </c>
      <c r="G29" s="50">
        <v>9.4</v>
      </c>
      <c r="H29" s="74">
        <v>1.1000000000000001</v>
      </c>
      <c r="I29" s="50">
        <v>0.3</v>
      </c>
      <c r="J29" s="50">
        <v>0.6</v>
      </c>
      <c r="K29" s="50">
        <v>1.7</v>
      </c>
      <c r="L29" s="74">
        <v>0.9</v>
      </c>
      <c r="M29" s="50">
        <v>0.5</v>
      </c>
      <c r="N29" s="50">
        <v>0.3</v>
      </c>
      <c r="O29" s="50">
        <v>2.5</v>
      </c>
      <c r="P29" s="74">
        <v>1.1000000000000001</v>
      </c>
      <c r="Q29" s="50">
        <v>0.3</v>
      </c>
      <c r="R29" s="50">
        <v>0.7</v>
      </c>
      <c r="S29" s="50">
        <v>1.9</v>
      </c>
    </row>
    <row r="30" spans="1:19" ht="15" thickBot="1" x14ac:dyDescent="0.4">
      <c r="A30" s="108">
        <v>26</v>
      </c>
      <c r="B30" s="81" t="s">
        <v>235</v>
      </c>
      <c r="C30" s="50">
        <v>56</v>
      </c>
      <c r="D30" s="74">
        <v>2.5</v>
      </c>
      <c r="E30" s="50">
        <v>1.2</v>
      </c>
      <c r="F30" s="50">
        <v>0.9</v>
      </c>
      <c r="G30" s="50">
        <v>6.5</v>
      </c>
      <c r="H30" s="74">
        <v>0.8</v>
      </c>
      <c r="I30" s="50">
        <v>0.2</v>
      </c>
      <c r="J30" s="50">
        <v>0.5</v>
      </c>
      <c r="K30" s="50">
        <v>1.3</v>
      </c>
      <c r="L30" s="74">
        <v>0.2</v>
      </c>
      <c r="M30" s="50">
        <v>0.1</v>
      </c>
      <c r="N30" s="50">
        <v>0</v>
      </c>
      <c r="O30" s="50">
        <v>0.8</v>
      </c>
      <c r="P30" s="74">
        <v>1</v>
      </c>
      <c r="Q30" s="50">
        <v>0.2</v>
      </c>
      <c r="R30" s="50">
        <v>0.7</v>
      </c>
      <c r="S30" s="50">
        <v>1.5</v>
      </c>
    </row>
    <row r="31" spans="1:19" ht="15" thickBot="1" x14ac:dyDescent="0.4">
      <c r="A31" s="108">
        <v>27</v>
      </c>
      <c r="B31" s="81" t="s">
        <v>141</v>
      </c>
      <c r="C31" s="119">
        <v>4162</v>
      </c>
      <c r="D31" s="74">
        <v>78.599999999999994</v>
      </c>
      <c r="E31" s="50">
        <v>3.7</v>
      </c>
      <c r="F31" s="50">
        <v>70.400000000000006</v>
      </c>
      <c r="G31" s="50">
        <v>85</v>
      </c>
      <c r="H31" s="74">
        <v>79.599999999999994</v>
      </c>
      <c r="I31" s="50">
        <v>0.9</v>
      </c>
      <c r="J31" s="50">
        <v>77.8</v>
      </c>
      <c r="K31" s="50">
        <v>81.3</v>
      </c>
      <c r="L31" s="74">
        <v>75</v>
      </c>
      <c r="M31" s="50">
        <v>2.2000000000000002</v>
      </c>
      <c r="N31" s="50">
        <v>70.400000000000006</v>
      </c>
      <c r="O31" s="50">
        <v>79.2</v>
      </c>
      <c r="P31" s="74">
        <v>80.2</v>
      </c>
      <c r="Q31" s="50">
        <v>0.9</v>
      </c>
      <c r="R31" s="50">
        <v>78.3</v>
      </c>
      <c r="S31" s="50">
        <v>82</v>
      </c>
    </row>
    <row r="32" spans="1:19" ht="15" thickBot="1" x14ac:dyDescent="0.4">
      <c r="A32" s="108">
        <v>28</v>
      </c>
      <c r="B32" s="81" t="s">
        <v>236</v>
      </c>
      <c r="C32" s="50">
        <v>14</v>
      </c>
      <c r="D32" s="74">
        <v>0.2</v>
      </c>
      <c r="E32" s="50">
        <v>0.1</v>
      </c>
      <c r="F32" s="50">
        <v>0</v>
      </c>
      <c r="G32" s="50">
        <v>0.9</v>
      </c>
      <c r="H32" s="74">
        <v>0.2</v>
      </c>
      <c r="I32" s="50">
        <v>0.1</v>
      </c>
      <c r="J32" s="50">
        <v>0.1</v>
      </c>
      <c r="K32" s="50">
        <v>0.4</v>
      </c>
      <c r="L32" s="74">
        <v>0.1</v>
      </c>
      <c r="M32" s="50">
        <v>0.1</v>
      </c>
      <c r="N32" s="50">
        <v>0</v>
      </c>
      <c r="O32" s="50">
        <v>0.4</v>
      </c>
      <c r="P32" s="74">
        <v>0.2</v>
      </c>
      <c r="Q32" s="50">
        <v>0.1</v>
      </c>
      <c r="R32" s="50">
        <v>0.1</v>
      </c>
      <c r="S32" s="50">
        <v>0.4</v>
      </c>
    </row>
    <row r="33" spans="1:19" ht="15" thickBot="1" x14ac:dyDescent="0.4">
      <c r="A33" s="108">
        <v>29</v>
      </c>
      <c r="B33" s="81" t="s">
        <v>202</v>
      </c>
      <c r="C33" s="50">
        <v>414</v>
      </c>
      <c r="D33" s="74">
        <v>2.4</v>
      </c>
      <c r="E33" s="50">
        <v>1.2</v>
      </c>
      <c r="F33" s="50">
        <v>0.9</v>
      </c>
      <c r="G33" s="50">
        <v>6.3</v>
      </c>
      <c r="H33" s="74">
        <v>7.6</v>
      </c>
      <c r="I33" s="50">
        <v>0.7</v>
      </c>
      <c r="J33" s="50">
        <v>6.4</v>
      </c>
      <c r="K33" s="50">
        <v>9</v>
      </c>
      <c r="L33" s="74">
        <v>3.5</v>
      </c>
      <c r="M33" s="50">
        <v>0.7</v>
      </c>
      <c r="N33" s="50">
        <v>2.2999999999999998</v>
      </c>
      <c r="O33" s="50">
        <v>5.3</v>
      </c>
      <c r="P33" s="74">
        <v>7.8</v>
      </c>
      <c r="Q33" s="50">
        <v>0.7</v>
      </c>
      <c r="R33" s="50">
        <v>6.5</v>
      </c>
      <c r="S33" s="50">
        <v>9.4</v>
      </c>
    </row>
    <row r="34" spans="1:19" ht="15" thickBot="1" x14ac:dyDescent="0.4">
      <c r="A34" s="108">
        <v>30</v>
      </c>
      <c r="B34" s="81" t="s">
        <v>237</v>
      </c>
      <c r="C34" s="50">
        <v>0</v>
      </c>
      <c r="D34" s="74">
        <v>0</v>
      </c>
      <c r="E34" s="50">
        <v>0</v>
      </c>
      <c r="F34" s="50">
        <v>0</v>
      </c>
      <c r="G34" s="50">
        <v>0</v>
      </c>
      <c r="H34" s="74">
        <v>0</v>
      </c>
      <c r="I34" s="50">
        <v>0</v>
      </c>
      <c r="J34" s="50">
        <v>0</v>
      </c>
      <c r="K34" s="50">
        <v>0</v>
      </c>
      <c r="L34" s="74">
        <v>0</v>
      </c>
      <c r="M34" s="50">
        <v>0</v>
      </c>
      <c r="N34" s="50">
        <v>0</v>
      </c>
      <c r="O34" s="50">
        <v>0</v>
      </c>
      <c r="P34" s="74">
        <v>0</v>
      </c>
      <c r="Q34" s="50">
        <v>0</v>
      </c>
      <c r="R34" s="50">
        <v>0</v>
      </c>
      <c r="S34" s="50">
        <v>0</v>
      </c>
    </row>
    <row r="35" spans="1:19" ht="15" thickBot="1" x14ac:dyDescent="0.4">
      <c r="A35" s="108">
        <v>31</v>
      </c>
      <c r="B35" s="81" t="s">
        <v>238</v>
      </c>
      <c r="C35" s="50">
        <v>29</v>
      </c>
      <c r="D35" s="74">
        <v>0.9</v>
      </c>
      <c r="E35" s="50">
        <v>0.4</v>
      </c>
      <c r="F35" s="50">
        <v>0.3</v>
      </c>
      <c r="G35" s="50">
        <v>2.2999999999999998</v>
      </c>
      <c r="H35" s="74">
        <v>0.3</v>
      </c>
      <c r="I35" s="50">
        <v>0.1</v>
      </c>
      <c r="J35" s="50">
        <v>0.2</v>
      </c>
      <c r="K35" s="50">
        <v>0.5</v>
      </c>
      <c r="L35" s="74">
        <v>0.2</v>
      </c>
      <c r="M35" s="50">
        <v>0.1</v>
      </c>
      <c r="N35" s="50">
        <v>0.1</v>
      </c>
      <c r="O35" s="50">
        <v>0.6</v>
      </c>
      <c r="P35" s="74">
        <v>0.4</v>
      </c>
      <c r="Q35" s="50">
        <v>0.1</v>
      </c>
      <c r="R35" s="50">
        <v>0.2</v>
      </c>
      <c r="S35" s="50">
        <v>0.6</v>
      </c>
    </row>
    <row r="36" spans="1:19" ht="15" thickBot="1" x14ac:dyDescent="0.4">
      <c r="A36" s="108">
        <v>32</v>
      </c>
      <c r="B36" s="81" t="s">
        <v>239</v>
      </c>
      <c r="C36" s="50">
        <v>755</v>
      </c>
      <c r="D36" s="74">
        <v>11.7</v>
      </c>
      <c r="E36" s="50">
        <v>2.7</v>
      </c>
      <c r="F36" s="50">
        <v>7.4</v>
      </c>
      <c r="G36" s="50">
        <v>18.100000000000001</v>
      </c>
      <c r="H36" s="74">
        <v>14.8</v>
      </c>
      <c r="I36" s="50">
        <v>0.8</v>
      </c>
      <c r="J36" s="50">
        <v>13.3</v>
      </c>
      <c r="K36" s="50">
        <v>16.399999999999999</v>
      </c>
      <c r="L36" s="74">
        <v>10.4</v>
      </c>
      <c r="M36" s="50">
        <v>1.5</v>
      </c>
      <c r="N36" s="50">
        <v>7.8</v>
      </c>
      <c r="O36" s="50">
        <v>13.7</v>
      </c>
      <c r="P36" s="74">
        <v>15.2</v>
      </c>
      <c r="Q36" s="50">
        <v>0.8</v>
      </c>
      <c r="R36" s="50">
        <v>13.6</v>
      </c>
      <c r="S36" s="50">
        <v>17</v>
      </c>
    </row>
    <row r="37" spans="1:19" ht="15" thickBot="1" x14ac:dyDescent="0.4">
      <c r="A37" s="108">
        <v>33</v>
      </c>
      <c r="B37" s="81" t="s">
        <v>240</v>
      </c>
      <c r="C37" s="50">
        <v>97</v>
      </c>
      <c r="D37" s="74">
        <v>3.8</v>
      </c>
      <c r="E37" s="50">
        <v>2.1</v>
      </c>
      <c r="F37" s="50">
        <v>1.3</v>
      </c>
      <c r="G37" s="50">
        <v>10.9</v>
      </c>
      <c r="H37" s="74">
        <v>2.2999999999999998</v>
      </c>
      <c r="I37" s="50">
        <v>0.4</v>
      </c>
      <c r="J37" s="50">
        <v>1.6</v>
      </c>
      <c r="K37" s="50">
        <v>3.2</v>
      </c>
      <c r="L37" s="74">
        <v>0.9</v>
      </c>
      <c r="M37" s="50">
        <v>0.4</v>
      </c>
      <c r="N37" s="50">
        <v>0.4</v>
      </c>
      <c r="O37" s="50">
        <v>2.2999999999999998</v>
      </c>
      <c r="P37" s="74">
        <v>2.6</v>
      </c>
      <c r="Q37" s="50">
        <v>0.5</v>
      </c>
      <c r="R37" s="50">
        <v>1.8</v>
      </c>
      <c r="S37" s="50">
        <v>3.6</v>
      </c>
    </row>
    <row r="38" spans="1:19" ht="15" thickBot="1" x14ac:dyDescent="0.4">
      <c r="A38" s="108">
        <v>34</v>
      </c>
      <c r="B38" s="81" t="s">
        <v>241</v>
      </c>
      <c r="C38" s="50">
        <v>21</v>
      </c>
      <c r="D38" s="74">
        <v>0.4</v>
      </c>
      <c r="E38" s="50">
        <v>0.4</v>
      </c>
      <c r="F38" s="50">
        <v>0.1</v>
      </c>
      <c r="G38" s="50">
        <v>2.8</v>
      </c>
      <c r="H38" s="74">
        <v>0.2</v>
      </c>
      <c r="I38" s="50">
        <v>0.1</v>
      </c>
      <c r="J38" s="50">
        <v>0.1</v>
      </c>
      <c r="K38" s="50">
        <v>0.4</v>
      </c>
      <c r="L38" s="74">
        <v>0.3</v>
      </c>
      <c r="M38" s="50">
        <v>0.2</v>
      </c>
      <c r="N38" s="50">
        <v>0.1</v>
      </c>
      <c r="O38" s="50">
        <v>1</v>
      </c>
      <c r="P38" s="74">
        <v>0.2</v>
      </c>
      <c r="Q38" s="50">
        <v>0.1</v>
      </c>
      <c r="R38" s="50">
        <v>0.1</v>
      </c>
      <c r="S38" s="50">
        <v>0.4</v>
      </c>
    </row>
    <row r="39" spans="1:19" ht="15" thickBot="1" x14ac:dyDescent="0.4">
      <c r="A39" s="108">
        <v>35</v>
      </c>
      <c r="B39" s="81" t="s">
        <v>242</v>
      </c>
      <c r="C39" s="119">
        <v>1792</v>
      </c>
      <c r="D39" s="74">
        <v>30.6</v>
      </c>
      <c r="E39" s="50">
        <v>4.4000000000000004</v>
      </c>
      <c r="F39" s="50">
        <v>22.7</v>
      </c>
      <c r="G39" s="50">
        <v>39.700000000000003</v>
      </c>
      <c r="H39" s="74">
        <v>35.5</v>
      </c>
      <c r="I39" s="50">
        <v>1.1000000000000001</v>
      </c>
      <c r="J39" s="50">
        <v>33.4</v>
      </c>
      <c r="K39" s="50">
        <v>37.700000000000003</v>
      </c>
      <c r="L39" s="74">
        <v>34.700000000000003</v>
      </c>
      <c r="M39" s="50">
        <v>2.7</v>
      </c>
      <c r="N39" s="50">
        <v>29.6</v>
      </c>
      <c r="O39" s="50">
        <v>40.1</v>
      </c>
      <c r="P39" s="74">
        <v>35.299999999999997</v>
      </c>
      <c r="Q39" s="50">
        <v>1.2</v>
      </c>
      <c r="R39" s="50">
        <v>33.1</v>
      </c>
      <c r="S39" s="50">
        <v>37.6</v>
      </c>
    </row>
    <row r="40" spans="1:19" ht="15" thickBot="1" x14ac:dyDescent="0.4">
      <c r="A40" s="108">
        <v>36</v>
      </c>
      <c r="B40" s="81" t="s">
        <v>243</v>
      </c>
      <c r="C40" s="50">
        <v>213</v>
      </c>
      <c r="D40" s="74">
        <v>2.1</v>
      </c>
      <c r="E40" s="50">
        <v>1.2</v>
      </c>
      <c r="F40" s="50">
        <v>0.7</v>
      </c>
      <c r="G40" s="50">
        <v>6.3</v>
      </c>
      <c r="H40" s="74">
        <v>5.0999999999999996</v>
      </c>
      <c r="I40" s="50">
        <v>0.6</v>
      </c>
      <c r="J40" s="50">
        <v>4</v>
      </c>
      <c r="K40" s="50">
        <v>6.3</v>
      </c>
      <c r="L40" s="74">
        <v>1.8</v>
      </c>
      <c r="M40" s="50">
        <v>0.6</v>
      </c>
      <c r="N40" s="50">
        <v>1</v>
      </c>
      <c r="O40" s="50">
        <v>3.4</v>
      </c>
      <c r="P40" s="74">
        <v>5.3</v>
      </c>
      <c r="Q40" s="50">
        <v>0.6</v>
      </c>
      <c r="R40" s="50">
        <v>4.2</v>
      </c>
      <c r="S40" s="50">
        <v>6.7</v>
      </c>
    </row>
    <row r="41" spans="1:19" ht="23.5" thickBot="1" x14ac:dyDescent="0.4">
      <c r="A41" s="108">
        <v>37</v>
      </c>
      <c r="B41" s="81" t="s">
        <v>244</v>
      </c>
      <c r="C41" s="50">
        <v>2</v>
      </c>
      <c r="D41" s="74">
        <v>0</v>
      </c>
      <c r="E41" s="50">
        <v>0</v>
      </c>
      <c r="F41" s="50">
        <v>0</v>
      </c>
      <c r="G41" s="50">
        <v>0</v>
      </c>
      <c r="H41" s="74">
        <v>0</v>
      </c>
      <c r="I41" s="50">
        <v>0</v>
      </c>
      <c r="J41" s="50">
        <v>0</v>
      </c>
      <c r="K41" s="50">
        <v>0.2</v>
      </c>
      <c r="L41" s="74">
        <v>0</v>
      </c>
      <c r="M41" s="50">
        <v>0</v>
      </c>
      <c r="N41" s="50">
        <v>0</v>
      </c>
      <c r="O41" s="50">
        <v>0</v>
      </c>
      <c r="P41" s="74">
        <v>0</v>
      </c>
      <c r="Q41" s="50">
        <v>0</v>
      </c>
      <c r="R41" s="50">
        <v>0</v>
      </c>
      <c r="S41" s="50">
        <v>0.3</v>
      </c>
    </row>
    <row r="42" spans="1:19" ht="15" thickBot="1" x14ac:dyDescent="0.4">
      <c r="A42" s="108">
        <v>38</v>
      </c>
      <c r="B42" s="81" t="s">
        <v>196</v>
      </c>
      <c r="C42" s="50">
        <v>619</v>
      </c>
      <c r="D42" s="74">
        <v>10.9</v>
      </c>
      <c r="E42" s="50">
        <v>2.7</v>
      </c>
      <c r="F42" s="50">
        <v>6.6</v>
      </c>
      <c r="G42" s="50">
        <v>17.5</v>
      </c>
      <c r="H42" s="74">
        <v>10.3</v>
      </c>
      <c r="I42" s="50">
        <v>0.7</v>
      </c>
      <c r="J42" s="50">
        <v>9.1</v>
      </c>
      <c r="K42" s="50">
        <v>11.7</v>
      </c>
      <c r="L42" s="74">
        <v>6.4</v>
      </c>
      <c r="M42" s="50">
        <v>1.2</v>
      </c>
      <c r="N42" s="50">
        <v>4.4000000000000004</v>
      </c>
      <c r="O42" s="50">
        <v>9.1</v>
      </c>
      <c r="P42" s="74">
        <v>10.9</v>
      </c>
      <c r="Q42" s="50">
        <v>0.7</v>
      </c>
      <c r="R42" s="50">
        <v>9.6</v>
      </c>
      <c r="S42" s="50">
        <v>12.4</v>
      </c>
    </row>
    <row r="43" spans="1:19" ht="15" thickBot="1" x14ac:dyDescent="0.4">
      <c r="A43" s="108">
        <v>39</v>
      </c>
      <c r="B43" s="81" t="s">
        <v>245</v>
      </c>
      <c r="C43" s="50">
        <v>192</v>
      </c>
      <c r="D43" s="74">
        <v>4</v>
      </c>
      <c r="E43" s="50">
        <v>1.8</v>
      </c>
      <c r="F43" s="50">
        <v>1.7</v>
      </c>
      <c r="G43" s="50">
        <v>9.4</v>
      </c>
      <c r="H43" s="74">
        <v>3.3</v>
      </c>
      <c r="I43" s="50">
        <v>0.3</v>
      </c>
      <c r="J43" s="50">
        <v>2.7</v>
      </c>
      <c r="K43" s="50">
        <v>4</v>
      </c>
      <c r="L43" s="74">
        <v>4.3</v>
      </c>
      <c r="M43" s="50">
        <v>1.1000000000000001</v>
      </c>
      <c r="N43" s="50">
        <v>2.6</v>
      </c>
      <c r="O43" s="50">
        <v>7</v>
      </c>
      <c r="P43" s="74">
        <v>3.2</v>
      </c>
      <c r="Q43" s="50">
        <v>0.4</v>
      </c>
      <c r="R43" s="50">
        <v>2.6</v>
      </c>
      <c r="S43" s="50">
        <v>4</v>
      </c>
    </row>
    <row r="44" spans="1:19" ht="15" thickBot="1" x14ac:dyDescent="0.4">
      <c r="A44" s="108">
        <v>40</v>
      </c>
      <c r="B44" s="81" t="s">
        <v>246</v>
      </c>
      <c r="C44" s="50">
        <v>19</v>
      </c>
      <c r="D44" s="74">
        <v>0.1</v>
      </c>
      <c r="E44" s="50">
        <v>0.1</v>
      </c>
      <c r="F44" s="50">
        <v>0</v>
      </c>
      <c r="G44" s="50">
        <v>1</v>
      </c>
      <c r="H44" s="74">
        <v>0.5</v>
      </c>
      <c r="I44" s="50">
        <v>0.2</v>
      </c>
      <c r="J44" s="50">
        <v>0.2</v>
      </c>
      <c r="K44" s="50">
        <v>1.3</v>
      </c>
      <c r="L44" s="74">
        <v>0.2</v>
      </c>
      <c r="M44" s="50">
        <v>0.1</v>
      </c>
      <c r="N44" s="50">
        <v>0</v>
      </c>
      <c r="O44" s="50">
        <v>0.7</v>
      </c>
      <c r="P44" s="74">
        <v>0.5</v>
      </c>
      <c r="Q44" s="50">
        <v>0.3</v>
      </c>
      <c r="R44" s="50">
        <v>0.2</v>
      </c>
      <c r="S44" s="50">
        <v>1.4</v>
      </c>
    </row>
    <row r="45" spans="1:19" ht="15" thickBot="1" x14ac:dyDescent="0.4">
      <c r="A45" s="108">
        <v>41</v>
      </c>
      <c r="B45" s="81" t="s">
        <v>247</v>
      </c>
      <c r="C45" s="50">
        <v>280</v>
      </c>
      <c r="D45" s="74">
        <v>1.8</v>
      </c>
      <c r="E45" s="50">
        <v>1</v>
      </c>
      <c r="F45" s="50">
        <v>0.6</v>
      </c>
      <c r="G45" s="50">
        <v>5.4</v>
      </c>
      <c r="H45" s="74">
        <v>4.3</v>
      </c>
      <c r="I45" s="50">
        <v>0.4</v>
      </c>
      <c r="J45" s="50">
        <v>3.6</v>
      </c>
      <c r="K45" s="50">
        <v>5.0999999999999996</v>
      </c>
      <c r="L45" s="74">
        <v>4.5999999999999996</v>
      </c>
      <c r="M45" s="50">
        <v>1.1000000000000001</v>
      </c>
      <c r="N45" s="50">
        <v>2.9</v>
      </c>
      <c r="O45" s="50">
        <v>7.2</v>
      </c>
      <c r="P45" s="74">
        <v>4.2</v>
      </c>
      <c r="Q45" s="50">
        <v>0.4</v>
      </c>
      <c r="R45" s="50">
        <v>3.5</v>
      </c>
      <c r="S45" s="50">
        <v>5</v>
      </c>
    </row>
    <row r="46" spans="1:19" ht="15" thickBot="1" x14ac:dyDescent="0.4">
      <c r="A46" s="108">
        <v>42</v>
      </c>
      <c r="B46" s="81" t="s">
        <v>248</v>
      </c>
      <c r="C46" s="50">
        <v>9</v>
      </c>
      <c r="D46" s="74">
        <v>0</v>
      </c>
      <c r="E46" s="50">
        <v>0</v>
      </c>
      <c r="F46" s="50">
        <v>0</v>
      </c>
      <c r="G46" s="50">
        <v>0</v>
      </c>
      <c r="H46" s="74">
        <v>0.1</v>
      </c>
      <c r="I46" s="50">
        <v>0.1</v>
      </c>
      <c r="J46" s="50">
        <v>0.1</v>
      </c>
      <c r="K46" s="50">
        <v>0.4</v>
      </c>
      <c r="L46" s="74">
        <v>0.9</v>
      </c>
      <c r="M46" s="50">
        <v>0.5</v>
      </c>
      <c r="N46" s="50">
        <v>0.3</v>
      </c>
      <c r="O46" s="50">
        <v>2.7</v>
      </c>
      <c r="P46" s="74">
        <v>0</v>
      </c>
      <c r="Q46" s="50">
        <v>0</v>
      </c>
      <c r="R46" s="50">
        <v>0</v>
      </c>
      <c r="S46" s="50">
        <v>0.1</v>
      </c>
    </row>
    <row r="47" spans="1:19" ht="15" thickBot="1" x14ac:dyDescent="0.4">
      <c r="A47" s="108">
        <v>43</v>
      </c>
      <c r="B47" s="81" t="s">
        <v>249</v>
      </c>
      <c r="C47" s="50">
        <v>28</v>
      </c>
      <c r="D47" s="74">
        <v>0.5</v>
      </c>
      <c r="E47" s="50">
        <v>0.3</v>
      </c>
      <c r="F47" s="50">
        <v>0.1</v>
      </c>
      <c r="G47" s="50">
        <v>1.6</v>
      </c>
      <c r="H47" s="74">
        <v>0.6</v>
      </c>
      <c r="I47" s="50">
        <v>0.2</v>
      </c>
      <c r="J47" s="50">
        <v>0.3</v>
      </c>
      <c r="K47" s="50">
        <v>1.1000000000000001</v>
      </c>
      <c r="L47" s="74">
        <v>0.4</v>
      </c>
      <c r="M47" s="50">
        <v>0.3</v>
      </c>
      <c r="N47" s="50">
        <v>0.1</v>
      </c>
      <c r="O47" s="50">
        <v>1.8</v>
      </c>
      <c r="P47" s="74">
        <v>0.6</v>
      </c>
      <c r="Q47" s="50">
        <v>0.2</v>
      </c>
      <c r="R47" s="50">
        <v>0.3</v>
      </c>
      <c r="S47" s="50">
        <v>1.2</v>
      </c>
    </row>
    <row r="48" spans="1:19" ht="15" thickBot="1" x14ac:dyDescent="0.4">
      <c r="A48" s="108">
        <v>44</v>
      </c>
      <c r="B48" s="81" t="s">
        <v>250</v>
      </c>
      <c r="C48" s="50">
        <v>27</v>
      </c>
      <c r="D48" s="74">
        <v>0.4</v>
      </c>
      <c r="E48" s="50">
        <v>0.2</v>
      </c>
      <c r="F48" s="50">
        <v>0.2</v>
      </c>
      <c r="G48" s="50">
        <v>1.2</v>
      </c>
      <c r="H48" s="74">
        <v>0.5</v>
      </c>
      <c r="I48" s="50">
        <v>0.2</v>
      </c>
      <c r="J48" s="50">
        <v>0.3</v>
      </c>
      <c r="K48" s="50">
        <v>1</v>
      </c>
      <c r="L48" s="74">
        <v>2.2000000000000002</v>
      </c>
      <c r="M48" s="50">
        <v>1</v>
      </c>
      <c r="N48" s="50">
        <v>1</v>
      </c>
      <c r="O48" s="50">
        <v>5.0999999999999996</v>
      </c>
      <c r="P48" s="74">
        <v>0.3</v>
      </c>
      <c r="Q48" s="50">
        <v>0.1</v>
      </c>
      <c r="R48" s="50">
        <v>0.1</v>
      </c>
      <c r="S48" s="50">
        <v>0.6</v>
      </c>
    </row>
    <row r="49" spans="1:19" ht="15" thickBot="1" x14ac:dyDescent="0.4">
      <c r="A49" s="108">
        <v>45</v>
      </c>
      <c r="B49" s="81" t="s">
        <v>251</v>
      </c>
      <c r="C49" s="50">
        <v>180</v>
      </c>
      <c r="D49" s="74">
        <v>1.6</v>
      </c>
      <c r="E49" s="50">
        <v>0.9</v>
      </c>
      <c r="F49" s="50">
        <v>0.5</v>
      </c>
      <c r="G49" s="50">
        <v>4.5</v>
      </c>
      <c r="H49" s="74">
        <v>3.8</v>
      </c>
      <c r="I49" s="50">
        <v>0.4</v>
      </c>
      <c r="J49" s="50">
        <v>3.1</v>
      </c>
      <c r="K49" s="50">
        <v>4.8</v>
      </c>
      <c r="L49" s="74">
        <v>4.2</v>
      </c>
      <c r="M49" s="50">
        <v>1.2</v>
      </c>
      <c r="N49" s="50">
        <v>2.2999999999999998</v>
      </c>
      <c r="O49" s="50">
        <v>7.3</v>
      </c>
      <c r="P49" s="74">
        <v>3.6</v>
      </c>
      <c r="Q49" s="50">
        <v>0.4</v>
      </c>
      <c r="R49" s="50">
        <v>2.9</v>
      </c>
      <c r="S49" s="50">
        <v>4.5999999999999996</v>
      </c>
    </row>
    <row r="50" spans="1:19" ht="15" thickBot="1" x14ac:dyDescent="0.4">
      <c r="A50" s="108">
        <v>46</v>
      </c>
      <c r="B50" s="81" t="s">
        <v>252</v>
      </c>
      <c r="C50" s="50">
        <v>262</v>
      </c>
      <c r="D50" s="74">
        <v>2.6</v>
      </c>
      <c r="E50" s="50">
        <v>1.2</v>
      </c>
      <c r="F50" s="50">
        <v>1</v>
      </c>
      <c r="G50" s="50">
        <v>6.5</v>
      </c>
      <c r="H50" s="74">
        <v>5.4</v>
      </c>
      <c r="I50" s="50">
        <v>0.5</v>
      </c>
      <c r="J50" s="50">
        <v>4.5</v>
      </c>
      <c r="K50" s="50">
        <v>6.6</v>
      </c>
      <c r="L50" s="74">
        <v>3.8</v>
      </c>
      <c r="M50" s="50">
        <v>1.2</v>
      </c>
      <c r="N50" s="50">
        <v>2</v>
      </c>
      <c r="O50" s="50">
        <v>6.8</v>
      </c>
      <c r="P50" s="74">
        <v>5.5</v>
      </c>
      <c r="Q50" s="50">
        <v>0.5</v>
      </c>
      <c r="R50" s="50">
        <v>4.5</v>
      </c>
      <c r="S50" s="50">
        <v>6.7</v>
      </c>
    </row>
    <row r="51" spans="1:19" ht="15" thickBot="1" x14ac:dyDescent="0.4">
      <c r="A51" s="108">
        <v>47</v>
      </c>
      <c r="B51" s="81" t="s">
        <v>972</v>
      </c>
      <c r="C51" s="50">
        <v>0</v>
      </c>
      <c r="D51" s="74">
        <v>0</v>
      </c>
      <c r="E51" s="50">
        <v>0</v>
      </c>
      <c r="F51" s="50">
        <v>0</v>
      </c>
      <c r="G51" s="50">
        <v>0</v>
      </c>
      <c r="H51" s="74">
        <v>0</v>
      </c>
      <c r="I51" s="50">
        <v>0</v>
      </c>
      <c r="J51" s="50">
        <v>0</v>
      </c>
      <c r="K51" s="50">
        <v>0</v>
      </c>
      <c r="L51" s="74">
        <v>0</v>
      </c>
      <c r="M51" s="50">
        <v>0</v>
      </c>
      <c r="N51" s="50">
        <v>0</v>
      </c>
      <c r="O51" s="50">
        <v>0</v>
      </c>
      <c r="P51" s="74">
        <v>0</v>
      </c>
      <c r="Q51" s="50">
        <v>0</v>
      </c>
      <c r="R51" s="50">
        <v>0</v>
      </c>
      <c r="S51" s="50">
        <v>0</v>
      </c>
    </row>
    <row r="52" spans="1:19" ht="15" thickBot="1" x14ac:dyDescent="0.4">
      <c r="A52" s="108">
        <v>48</v>
      </c>
      <c r="B52" s="81" t="s">
        <v>254</v>
      </c>
      <c r="C52" s="50">
        <v>1</v>
      </c>
      <c r="D52" s="74">
        <v>0</v>
      </c>
      <c r="E52" s="50">
        <v>0</v>
      </c>
      <c r="F52" s="50">
        <v>0</v>
      </c>
      <c r="G52" s="50">
        <v>0</v>
      </c>
      <c r="H52" s="74">
        <v>0</v>
      </c>
      <c r="I52" s="50">
        <v>0</v>
      </c>
      <c r="J52" s="50">
        <v>0</v>
      </c>
      <c r="K52" s="50">
        <v>0.2</v>
      </c>
      <c r="L52" s="74">
        <v>0</v>
      </c>
      <c r="M52" s="50">
        <v>0</v>
      </c>
      <c r="N52" s="50">
        <v>0</v>
      </c>
      <c r="O52" s="50">
        <v>0</v>
      </c>
      <c r="P52" s="74">
        <v>0</v>
      </c>
      <c r="Q52" s="50">
        <v>0</v>
      </c>
      <c r="R52" s="50">
        <v>0</v>
      </c>
      <c r="S52" s="50">
        <v>0.2</v>
      </c>
    </row>
    <row r="53" spans="1:19" ht="15" thickBot="1" x14ac:dyDescent="0.4">
      <c r="A53" s="108">
        <v>49</v>
      </c>
      <c r="B53" s="81" t="s">
        <v>255</v>
      </c>
      <c r="C53" s="50">
        <v>102</v>
      </c>
      <c r="D53" s="74">
        <v>0</v>
      </c>
      <c r="E53" s="50">
        <v>0</v>
      </c>
      <c r="F53" s="50">
        <v>0</v>
      </c>
      <c r="G53" s="50">
        <v>0.3</v>
      </c>
      <c r="H53" s="74">
        <v>1.8</v>
      </c>
      <c r="I53" s="50">
        <v>0.3</v>
      </c>
      <c r="J53" s="50">
        <v>1.3</v>
      </c>
      <c r="K53" s="50">
        <v>2.4</v>
      </c>
      <c r="L53" s="74">
        <v>2.2000000000000002</v>
      </c>
      <c r="M53" s="50">
        <v>0.9</v>
      </c>
      <c r="N53" s="50">
        <v>1</v>
      </c>
      <c r="O53" s="50">
        <v>5</v>
      </c>
      <c r="P53" s="74">
        <v>1.6</v>
      </c>
      <c r="Q53" s="50">
        <v>0.3</v>
      </c>
      <c r="R53" s="50">
        <v>1.1000000000000001</v>
      </c>
      <c r="S53" s="50">
        <v>2.2000000000000002</v>
      </c>
    </row>
    <row r="54" spans="1:19" ht="15" thickBot="1" x14ac:dyDescent="0.4">
      <c r="A54" s="108">
        <v>50</v>
      </c>
      <c r="B54" s="81" t="s">
        <v>256</v>
      </c>
      <c r="C54" s="50">
        <v>0</v>
      </c>
      <c r="D54" s="74">
        <v>0</v>
      </c>
      <c r="E54" s="50">
        <v>0</v>
      </c>
      <c r="F54" s="50">
        <v>0</v>
      </c>
      <c r="G54" s="50">
        <v>0</v>
      </c>
      <c r="H54" s="74">
        <v>0</v>
      </c>
      <c r="I54" s="50">
        <v>0</v>
      </c>
      <c r="J54" s="50">
        <v>0</v>
      </c>
      <c r="K54" s="50">
        <v>0</v>
      </c>
      <c r="L54" s="74">
        <v>0</v>
      </c>
      <c r="M54" s="50">
        <v>0</v>
      </c>
      <c r="N54" s="50">
        <v>0</v>
      </c>
      <c r="O54" s="50">
        <v>0</v>
      </c>
      <c r="P54" s="74">
        <v>0</v>
      </c>
      <c r="Q54" s="50">
        <v>0</v>
      </c>
      <c r="R54" s="50">
        <v>0</v>
      </c>
      <c r="S54" s="50">
        <v>0</v>
      </c>
    </row>
    <row r="55" spans="1:19" ht="15" thickBot="1" x14ac:dyDescent="0.4">
      <c r="A55" s="108">
        <v>51</v>
      </c>
      <c r="B55" s="81" t="s">
        <v>257</v>
      </c>
      <c r="C55" s="50">
        <v>122</v>
      </c>
      <c r="D55" s="74">
        <v>1.1000000000000001</v>
      </c>
      <c r="E55" s="50">
        <v>0.7</v>
      </c>
      <c r="F55" s="50">
        <v>0.3</v>
      </c>
      <c r="G55" s="50">
        <v>3.7</v>
      </c>
      <c r="H55" s="74">
        <v>2</v>
      </c>
      <c r="I55" s="50">
        <v>0.3</v>
      </c>
      <c r="J55" s="50">
        <v>1.6</v>
      </c>
      <c r="K55" s="50">
        <v>2.6</v>
      </c>
      <c r="L55" s="74">
        <v>1.7</v>
      </c>
      <c r="M55" s="50">
        <v>0.7</v>
      </c>
      <c r="N55" s="50">
        <v>0.7</v>
      </c>
      <c r="O55" s="50">
        <v>4</v>
      </c>
      <c r="P55" s="74">
        <v>2</v>
      </c>
      <c r="Q55" s="50">
        <v>0.3</v>
      </c>
      <c r="R55" s="50">
        <v>1.5</v>
      </c>
      <c r="S55" s="50">
        <v>2.6</v>
      </c>
    </row>
    <row r="56" spans="1:19" ht="15" thickBot="1" x14ac:dyDescent="0.4">
      <c r="A56" s="108">
        <v>52</v>
      </c>
      <c r="B56" s="81" t="s">
        <v>258</v>
      </c>
      <c r="C56" s="50">
        <v>99</v>
      </c>
      <c r="D56" s="74">
        <v>1.9</v>
      </c>
      <c r="E56" s="50">
        <v>1</v>
      </c>
      <c r="F56" s="50">
        <v>0.7</v>
      </c>
      <c r="G56" s="50">
        <v>5.0999999999999996</v>
      </c>
      <c r="H56" s="74">
        <v>1.9</v>
      </c>
      <c r="I56" s="50">
        <v>0.3</v>
      </c>
      <c r="J56" s="50">
        <v>1.4</v>
      </c>
      <c r="K56" s="50">
        <v>2.5</v>
      </c>
      <c r="L56" s="74">
        <v>1.8</v>
      </c>
      <c r="M56" s="50">
        <v>0.6</v>
      </c>
      <c r="N56" s="50">
        <v>0.9</v>
      </c>
      <c r="O56" s="50">
        <v>3.3</v>
      </c>
      <c r="P56" s="74">
        <v>1.9</v>
      </c>
      <c r="Q56" s="50">
        <v>0.3</v>
      </c>
      <c r="R56" s="50">
        <v>1.4</v>
      </c>
      <c r="S56" s="50">
        <v>2.6</v>
      </c>
    </row>
    <row r="57" spans="1:19" ht="15" thickBot="1" x14ac:dyDescent="0.4">
      <c r="A57" s="108">
        <v>53</v>
      </c>
      <c r="B57" s="81" t="s">
        <v>259</v>
      </c>
      <c r="C57" s="50">
        <v>30</v>
      </c>
      <c r="D57" s="74">
        <v>0.1</v>
      </c>
      <c r="E57" s="50">
        <v>0.1</v>
      </c>
      <c r="F57" s="50">
        <v>0</v>
      </c>
      <c r="G57" s="50">
        <v>0.9</v>
      </c>
      <c r="H57" s="74">
        <v>0.4</v>
      </c>
      <c r="I57" s="50">
        <v>0.1</v>
      </c>
      <c r="J57" s="50">
        <v>0.3</v>
      </c>
      <c r="K57" s="50">
        <v>0.7</v>
      </c>
      <c r="L57" s="74">
        <v>0.6</v>
      </c>
      <c r="M57" s="50">
        <v>0.4</v>
      </c>
      <c r="N57" s="50">
        <v>0.2</v>
      </c>
      <c r="O57" s="50">
        <v>2</v>
      </c>
      <c r="P57" s="74">
        <v>0.4</v>
      </c>
      <c r="Q57" s="50">
        <v>0.1</v>
      </c>
      <c r="R57" s="50">
        <v>0.2</v>
      </c>
      <c r="S57" s="50">
        <v>0.7</v>
      </c>
    </row>
    <row r="58" spans="1:19" ht="15" thickBot="1" x14ac:dyDescent="0.4">
      <c r="A58" s="108">
        <v>54</v>
      </c>
      <c r="B58" s="81" t="s">
        <v>260</v>
      </c>
      <c r="C58" s="50">
        <v>1</v>
      </c>
      <c r="D58" s="74">
        <v>0</v>
      </c>
      <c r="E58" s="50">
        <v>0.9</v>
      </c>
      <c r="F58" s="50">
        <v>0</v>
      </c>
      <c r="G58" s="50">
        <v>0</v>
      </c>
      <c r="H58" s="74">
        <v>0</v>
      </c>
      <c r="I58" s="50">
        <v>0</v>
      </c>
      <c r="J58" s="50">
        <v>0.1</v>
      </c>
      <c r="K58" s="50">
        <v>0.1</v>
      </c>
      <c r="L58" s="74">
        <v>0</v>
      </c>
      <c r="M58" s="50">
        <v>0.4</v>
      </c>
      <c r="N58" s="50">
        <v>0</v>
      </c>
      <c r="O58" s="50">
        <v>0</v>
      </c>
      <c r="P58" s="74">
        <v>0</v>
      </c>
      <c r="Q58" s="50">
        <v>0</v>
      </c>
      <c r="R58" s="50">
        <v>0.1</v>
      </c>
      <c r="S58" s="50">
        <v>0.1</v>
      </c>
    </row>
    <row r="59" spans="1:19" ht="15" thickBot="1" x14ac:dyDescent="0.4">
      <c r="A59" s="108">
        <v>55</v>
      </c>
      <c r="B59" s="81" t="s">
        <v>261</v>
      </c>
      <c r="C59" s="50">
        <v>2</v>
      </c>
      <c r="D59" s="74">
        <v>0</v>
      </c>
      <c r="E59" s="50">
        <v>0</v>
      </c>
      <c r="F59" s="50">
        <v>0</v>
      </c>
      <c r="G59" s="50">
        <v>0</v>
      </c>
      <c r="H59" s="74">
        <v>0.1</v>
      </c>
      <c r="I59" s="50">
        <v>0.1</v>
      </c>
      <c r="J59" s="50">
        <v>0</v>
      </c>
      <c r="K59" s="50">
        <v>0.4</v>
      </c>
      <c r="L59" s="74">
        <v>0.5</v>
      </c>
      <c r="M59" s="50">
        <v>0.5</v>
      </c>
      <c r="N59" s="50">
        <v>0.1</v>
      </c>
      <c r="O59" s="50">
        <v>3.2</v>
      </c>
      <c r="P59" s="74">
        <v>0</v>
      </c>
      <c r="Q59" s="50">
        <v>0</v>
      </c>
      <c r="R59" s="50">
        <v>0</v>
      </c>
      <c r="S59" s="50">
        <v>0.1</v>
      </c>
    </row>
    <row r="60" spans="1:19" ht="15" thickBot="1" x14ac:dyDescent="0.4">
      <c r="A60" s="108">
        <v>56</v>
      </c>
      <c r="B60" s="81" t="s">
        <v>262</v>
      </c>
      <c r="C60" s="50">
        <v>2</v>
      </c>
      <c r="D60" s="74">
        <v>0</v>
      </c>
      <c r="E60" s="50">
        <v>0</v>
      </c>
      <c r="F60" s="50">
        <v>0</v>
      </c>
      <c r="G60" s="50">
        <v>0</v>
      </c>
      <c r="H60" s="74">
        <v>0</v>
      </c>
      <c r="I60" s="50">
        <v>0</v>
      </c>
      <c r="J60" s="50">
        <v>0</v>
      </c>
      <c r="K60" s="50">
        <v>0.1</v>
      </c>
      <c r="L60" s="74">
        <v>0</v>
      </c>
      <c r="M60" s="50">
        <v>0</v>
      </c>
      <c r="N60" s="50">
        <v>0</v>
      </c>
      <c r="O60" s="50">
        <v>0</v>
      </c>
      <c r="P60" s="74">
        <v>0</v>
      </c>
      <c r="Q60" s="50">
        <v>0</v>
      </c>
      <c r="R60" s="50">
        <v>0</v>
      </c>
      <c r="S60" s="50">
        <v>0.1</v>
      </c>
    </row>
    <row r="61" spans="1:19" ht="23.5" thickBot="1" x14ac:dyDescent="0.4">
      <c r="A61" s="108">
        <v>57</v>
      </c>
      <c r="B61" s="81" t="s">
        <v>263</v>
      </c>
      <c r="C61" s="50">
        <v>28</v>
      </c>
      <c r="D61" s="74">
        <v>2.2000000000000002</v>
      </c>
      <c r="E61" s="50">
        <v>1.3</v>
      </c>
      <c r="F61" s="50">
        <v>0.7</v>
      </c>
      <c r="G61" s="50">
        <v>6.6</v>
      </c>
      <c r="H61" s="74">
        <v>1</v>
      </c>
      <c r="I61" s="50">
        <v>0.4</v>
      </c>
      <c r="J61" s="50">
        <v>0.4</v>
      </c>
      <c r="K61" s="50">
        <v>2</v>
      </c>
      <c r="L61" s="74">
        <v>1.2</v>
      </c>
      <c r="M61" s="50">
        <v>0.7</v>
      </c>
      <c r="N61" s="50">
        <v>0.4</v>
      </c>
      <c r="O61" s="50">
        <v>3.6</v>
      </c>
      <c r="P61" s="74">
        <v>1</v>
      </c>
      <c r="Q61" s="50">
        <v>0.4</v>
      </c>
      <c r="R61" s="50">
        <v>0.4</v>
      </c>
      <c r="S61" s="50">
        <v>2.1</v>
      </c>
    </row>
    <row r="62" spans="1:19" ht="16" customHeight="1" thickBot="1" x14ac:dyDescent="0.4">
      <c r="A62" s="108">
        <v>58</v>
      </c>
      <c r="B62" s="81" t="s">
        <v>264</v>
      </c>
      <c r="C62" s="50">
        <v>32</v>
      </c>
      <c r="D62" s="74">
        <v>0</v>
      </c>
      <c r="E62" s="50">
        <v>0</v>
      </c>
      <c r="F62" s="50">
        <v>0</v>
      </c>
      <c r="G62" s="50">
        <v>0</v>
      </c>
      <c r="H62" s="74">
        <v>0.6</v>
      </c>
      <c r="I62" s="50">
        <v>0.1</v>
      </c>
      <c r="J62" s="50">
        <v>0.3</v>
      </c>
      <c r="K62" s="50">
        <v>0.9</v>
      </c>
      <c r="L62" s="74">
        <v>0.1</v>
      </c>
      <c r="M62" s="50">
        <v>0.1</v>
      </c>
      <c r="N62" s="50">
        <v>0</v>
      </c>
      <c r="O62" s="50">
        <v>0.4</v>
      </c>
      <c r="P62" s="74">
        <v>0.6</v>
      </c>
      <c r="Q62" s="50">
        <v>0.2</v>
      </c>
      <c r="R62" s="50">
        <v>0.4</v>
      </c>
      <c r="S62" s="50">
        <v>1</v>
      </c>
    </row>
    <row r="63" spans="1:19" ht="15" thickBot="1" x14ac:dyDescent="0.4">
      <c r="A63" s="108">
        <v>59</v>
      </c>
      <c r="B63" s="81" t="s">
        <v>265</v>
      </c>
      <c r="C63" s="50">
        <v>392</v>
      </c>
      <c r="D63" s="74">
        <v>11.8</v>
      </c>
      <c r="E63" s="50">
        <v>2.8</v>
      </c>
      <c r="F63" s="50">
        <v>7.3</v>
      </c>
      <c r="G63" s="50">
        <v>18.600000000000001</v>
      </c>
      <c r="H63" s="74">
        <v>6.3</v>
      </c>
      <c r="I63" s="50">
        <v>0.5</v>
      </c>
      <c r="J63" s="50">
        <v>5.4</v>
      </c>
      <c r="K63" s="50">
        <v>7.3</v>
      </c>
      <c r="L63" s="74">
        <v>6.4</v>
      </c>
      <c r="M63" s="50">
        <v>1.5</v>
      </c>
      <c r="N63" s="50">
        <v>4</v>
      </c>
      <c r="O63" s="50">
        <v>10.1</v>
      </c>
      <c r="P63" s="74">
        <v>6.6</v>
      </c>
      <c r="Q63" s="50">
        <v>0.5</v>
      </c>
      <c r="R63" s="50">
        <v>5.7</v>
      </c>
      <c r="S63" s="50">
        <v>7.7</v>
      </c>
    </row>
    <row r="64" spans="1:19" ht="15" thickBot="1" x14ac:dyDescent="0.4">
      <c r="A64" s="108">
        <v>60</v>
      </c>
      <c r="B64" s="81" t="s">
        <v>266</v>
      </c>
      <c r="C64" s="50">
        <v>10</v>
      </c>
      <c r="D64" s="74">
        <v>0.2</v>
      </c>
      <c r="E64" s="50">
        <v>0.2</v>
      </c>
      <c r="F64" s="50">
        <v>0</v>
      </c>
      <c r="G64" s="50">
        <v>1.1000000000000001</v>
      </c>
      <c r="H64" s="74">
        <v>0.1</v>
      </c>
      <c r="I64" s="50">
        <v>0.1</v>
      </c>
      <c r="J64" s="50">
        <v>0.1</v>
      </c>
      <c r="K64" s="50">
        <v>0.3</v>
      </c>
      <c r="L64" s="74">
        <v>0.3</v>
      </c>
      <c r="M64" s="50">
        <v>0.3</v>
      </c>
      <c r="N64" s="50">
        <v>0</v>
      </c>
      <c r="O64" s="50">
        <v>2.1</v>
      </c>
      <c r="P64" s="74">
        <v>0.1</v>
      </c>
      <c r="Q64" s="50">
        <v>0.1</v>
      </c>
      <c r="R64" s="50">
        <v>0.1</v>
      </c>
      <c r="S64" s="50">
        <v>0.3</v>
      </c>
    </row>
    <row r="65" spans="1:19" ht="23.5" thickBot="1" x14ac:dyDescent="0.4">
      <c r="A65" s="108">
        <v>61</v>
      </c>
      <c r="B65" s="81" t="s">
        <v>267</v>
      </c>
      <c r="C65" s="50">
        <v>54</v>
      </c>
      <c r="D65" s="74">
        <v>0.8</v>
      </c>
      <c r="E65" s="50">
        <v>0.4</v>
      </c>
      <c r="F65" s="50">
        <v>0.3</v>
      </c>
      <c r="G65" s="50">
        <v>2.2000000000000002</v>
      </c>
      <c r="H65" s="74">
        <v>1.4</v>
      </c>
      <c r="I65" s="50">
        <v>0.3</v>
      </c>
      <c r="J65" s="50">
        <v>0.9</v>
      </c>
      <c r="K65" s="50">
        <v>2.2000000000000002</v>
      </c>
      <c r="L65" s="74">
        <v>0.9</v>
      </c>
      <c r="M65" s="50">
        <v>0.5</v>
      </c>
      <c r="N65" s="50">
        <v>0.3</v>
      </c>
      <c r="O65" s="50">
        <v>2.5</v>
      </c>
      <c r="P65" s="74">
        <v>1.4</v>
      </c>
      <c r="Q65" s="50">
        <v>0.4</v>
      </c>
      <c r="R65" s="50">
        <v>0.9</v>
      </c>
      <c r="S65" s="50">
        <v>2.2999999999999998</v>
      </c>
    </row>
    <row r="66" spans="1:19" ht="23.5" thickBot="1" x14ac:dyDescent="0.4">
      <c r="A66" s="108">
        <v>62</v>
      </c>
      <c r="B66" s="81" t="s">
        <v>268</v>
      </c>
      <c r="C66" s="50">
        <v>17</v>
      </c>
      <c r="D66" s="74">
        <v>0</v>
      </c>
      <c r="E66" s="50">
        <v>0</v>
      </c>
      <c r="F66" s="50">
        <v>0</v>
      </c>
      <c r="G66" s="50">
        <v>0</v>
      </c>
      <c r="H66" s="74">
        <v>0.3</v>
      </c>
      <c r="I66" s="50">
        <v>0.1</v>
      </c>
      <c r="J66" s="50">
        <v>0.2</v>
      </c>
      <c r="K66" s="50">
        <v>0.6</v>
      </c>
      <c r="L66" s="74">
        <v>0.1</v>
      </c>
      <c r="M66" s="50">
        <v>0.1</v>
      </c>
      <c r="N66" s="50">
        <v>0</v>
      </c>
      <c r="O66" s="50">
        <v>0.9</v>
      </c>
      <c r="P66" s="74">
        <v>0.3</v>
      </c>
      <c r="Q66" s="50">
        <v>0.1</v>
      </c>
      <c r="R66" s="50">
        <v>0.2</v>
      </c>
      <c r="S66" s="50">
        <v>0.6</v>
      </c>
    </row>
    <row r="67" spans="1:19" ht="23.5" thickBot="1" x14ac:dyDescent="0.4">
      <c r="A67" s="108">
        <v>63</v>
      </c>
      <c r="B67" s="81" t="s">
        <v>269</v>
      </c>
      <c r="C67" s="50">
        <v>11</v>
      </c>
      <c r="D67" s="74">
        <v>0.1</v>
      </c>
      <c r="E67" s="50">
        <v>0.1</v>
      </c>
      <c r="F67" s="50">
        <v>0</v>
      </c>
      <c r="G67" s="50">
        <v>0.8</v>
      </c>
      <c r="H67" s="74">
        <v>0.1</v>
      </c>
      <c r="I67" s="50">
        <v>0</v>
      </c>
      <c r="J67" s="50">
        <v>0.1</v>
      </c>
      <c r="K67" s="50">
        <v>0.3</v>
      </c>
      <c r="L67" s="74">
        <v>0</v>
      </c>
      <c r="M67" s="50">
        <v>0</v>
      </c>
      <c r="N67" s="50">
        <v>0</v>
      </c>
      <c r="O67" s="50">
        <v>0</v>
      </c>
      <c r="P67" s="74">
        <v>0.1</v>
      </c>
      <c r="Q67" s="50">
        <v>0.1</v>
      </c>
      <c r="R67" s="50">
        <v>0.1</v>
      </c>
      <c r="S67" s="50">
        <v>0.3</v>
      </c>
    </row>
    <row r="68" spans="1:19" ht="23.5" thickBot="1" x14ac:dyDescent="0.4">
      <c r="A68" s="108">
        <v>64</v>
      </c>
      <c r="B68" s="81" t="s">
        <v>270</v>
      </c>
      <c r="C68" s="50">
        <v>25</v>
      </c>
      <c r="D68" s="74">
        <v>1.5</v>
      </c>
      <c r="E68" s="50">
        <v>1.4</v>
      </c>
      <c r="F68" s="50">
        <v>0.2</v>
      </c>
      <c r="G68" s="50">
        <v>9.6</v>
      </c>
      <c r="H68" s="74">
        <v>0.3</v>
      </c>
      <c r="I68" s="50">
        <v>0.1</v>
      </c>
      <c r="J68" s="50">
        <v>0.2</v>
      </c>
      <c r="K68" s="50">
        <v>0.5</v>
      </c>
      <c r="L68" s="74">
        <v>0.8</v>
      </c>
      <c r="M68" s="50">
        <v>0.6</v>
      </c>
      <c r="N68" s="50">
        <v>0.2</v>
      </c>
      <c r="O68" s="50">
        <v>3.5</v>
      </c>
      <c r="P68" s="74">
        <v>0.3</v>
      </c>
      <c r="Q68" s="50">
        <v>0.1</v>
      </c>
      <c r="R68" s="50">
        <v>0.2</v>
      </c>
      <c r="S68" s="50">
        <v>0.5</v>
      </c>
    </row>
    <row r="69" spans="1:19" ht="15" thickBot="1" x14ac:dyDescent="0.4">
      <c r="A69" s="108">
        <v>65</v>
      </c>
      <c r="B69" s="81" t="s">
        <v>271</v>
      </c>
      <c r="C69" s="50">
        <v>12</v>
      </c>
      <c r="D69" s="74">
        <v>1.2</v>
      </c>
      <c r="E69" s="50">
        <v>1.2</v>
      </c>
      <c r="F69" s="50">
        <v>0.2</v>
      </c>
      <c r="G69" s="50">
        <v>8.1</v>
      </c>
      <c r="H69" s="74">
        <v>0.3</v>
      </c>
      <c r="I69" s="50">
        <v>0.1</v>
      </c>
      <c r="J69" s="50">
        <v>0.1</v>
      </c>
      <c r="K69" s="50">
        <v>0.5</v>
      </c>
      <c r="L69" s="74">
        <v>0</v>
      </c>
      <c r="M69" s="50">
        <v>0</v>
      </c>
      <c r="N69" s="50">
        <v>0</v>
      </c>
      <c r="O69" s="50">
        <v>0</v>
      </c>
      <c r="P69" s="74">
        <v>0.4</v>
      </c>
      <c r="Q69" s="50">
        <v>0.1</v>
      </c>
      <c r="R69" s="50">
        <v>0.2</v>
      </c>
      <c r="S69" s="50">
        <v>0.7</v>
      </c>
    </row>
    <row r="70" spans="1:19" ht="15" thickBot="1" x14ac:dyDescent="0.4">
      <c r="A70" s="108">
        <v>66</v>
      </c>
      <c r="B70" s="81" t="s">
        <v>272</v>
      </c>
      <c r="C70" s="50">
        <v>3</v>
      </c>
      <c r="D70" s="74">
        <v>0</v>
      </c>
      <c r="E70" s="50">
        <v>0</v>
      </c>
      <c r="F70" s="50">
        <v>0</v>
      </c>
      <c r="G70" s="50">
        <v>0</v>
      </c>
      <c r="H70" s="74">
        <v>0</v>
      </c>
      <c r="I70" s="50">
        <v>0</v>
      </c>
      <c r="J70" s="50">
        <v>0</v>
      </c>
      <c r="K70" s="50">
        <v>0.1</v>
      </c>
      <c r="L70" s="74">
        <v>0</v>
      </c>
      <c r="M70" s="50">
        <v>0</v>
      </c>
      <c r="N70" s="50">
        <v>0</v>
      </c>
      <c r="O70" s="50">
        <v>0.2</v>
      </c>
      <c r="P70" s="74">
        <v>0</v>
      </c>
      <c r="Q70" s="50">
        <v>0</v>
      </c>
      <c r="R70" s="50">
        <v>0</v>
      </c>
      <c r="S70" s="50">
        <v>0.1</v>
      </c>
    </row>
    <row r="71" spans="1:19" ht="15" thickBot="1" x14ac:dyDescent="0.4">
      <c r="A71" s="108">
        <v>67</v>
      </c>
      <c r="B71" s="81" t="s">
        <v>273</v>
      </c>
      <c r="C71" s="50">
        <v>3</v>
      </c>
      <c r="D71" s="74">
        <v>0</v>
      </c>
      <c r="E71" s="50">
        <v>0</v>
      </c>
      <c r="F71" s="50">
        <v>0</v>
      </c>
      <c r="G71" s="50">
        <v>0</v>
      </c>
      <c r="H71" s="74">
        <v>0.1</v>
      </c>
      <c r="I71" s="50">
        <v>0.1</v>
      </c>
      <c r="J71" s="50">
        <v>0</v>
      </c>
      <c r="K71" s="50">
        <v>0.6</v>
      </c>
      <c r="L71" s="74">
        <v>0</v>
      </c>
      <c r="M71" s="50">
        <v>0</v>
      </c>
      <c r="N71" s="50">
        <v>0</v>
      </c>
      <c r="O71" s="50">
        <v>0</v>
      </c>
      <c r="P71" s="74">
        <v>0.1</v>
      </c>
      <c r="Q71" s="50">
        <v>0.1</v>
      </c>
      <c r="R71" s="50">
        <v>0</v>
      </c>
      <c r="S71" s="50">
        <v>0.6</v>
      </c>
    </row>
    <row r="72" spans="1:19" ht="23.5" thickBot="1" x14ac:dyDescent="0.4">
      <c r="A72" s="108">
        <v>68</v>
      </c>
      <c r="B72" s="81" t="s">
        <v>274</v>
      </c>
      <c r="C72" s="50">
        <v>8</v>
      </c>
      <c r="D72" s="74">
        <v>0.2</v>
      </c>
      <c r="E72" s="50">
        <v>0.2</v>
      </c>
      <c r="F72" s="50">
        <v>0</v>
      </c>
      <c r="G72" s="50">
        <v>1.4</v>
      </c>
      <c r="H72" s="74">
        <v>0.2</v>
      </c>
      <c r="I72" s="50">
        <v>0.1</v>
      </c>
      <c r="J72" s="50">
        <v>0.1</v>
      </c>
      <c r="K72" s="50">
        <v>0.6</v>
      </c>
      <c r="L72" s="74">
        <v>0</v>
      </c>
      <c r="M72" s="50">
        <v>0</v>
      </c>
      <c r="N72" s="50">
        <v>0</v>
      </c>
      <c r="O72" s="50">
        <v>0</v>
      </c>
      <c r="P72" s="74">
        <v>0.2</v>
      </c>
      <c r="Q72" s="50">
        <v>0.1</v>
      </c>
      <c r="R72" s="50">
        <v>0.1</v>
      </c>
      <c r="S72" s="50">
        <v>0.6</v>
      </c>
    </row>
    <row r="73" spans="1:19" ht="23.5" thickBot="1" x14ac:dyDescent="0.4">
      <c r="A73" s="108">
        <v>69</v>
      </c>
      <c r="B73" s="81" t="s">
        <v>275</v>
      </c>
      <c r="C73" s="50">
        <v>12</v>
      </c>
      <c r="D73" s="74">
        <v>0</v>
      </c>
      <c r="E73" s="50">
        <v>0</v>
      </c>
      <c r="F73" s="50">
        <v>0</v>
      </c>
      <c r="G73" s="50">
        <v>0</v>
      </c>
      <c r="H73" s="74">
        <v>0.2</v>
      </c>
      <c r="I73" s="50">
        <v>0.1</v>
      </c>
      <c r="J73" s="50">
        <v>0.1</v>
      </c>
      <c r="K73" s="50">
        <v>0.3</v>
      </c>
      <c r="L73" s="74">
        <v>0</v>
      </c>
      <c r="M73" s="50">
        <v>0</v>
      </c>
      <c r="N73" s="50">
        <v>0</v>
      </c>
      <c r="O73" s="120">
        <v>0</v>
      </c>
      <c r="P73" s="74">
        <v>0.2</v>
      </c>
      <c r="Q73" s="50">
        <v>0.1</v>
      </c>
      <c r="R73" s="50">
        <v>0.1</v>
      </c>
      <c r="S73" s="50">
        <v>0.4</v>
      </c>
    </row>
    <row r="74" spans="1:19" ht="15" thickBot="1" x14ac:dyDescent="0.4">
      <c r="A74" s="108">
        <v>70</v>
      </c>
      <c r="B74" s="81" t="s">
        <v>276</v>
      </c>
      <c r="C74" s="50">
        <v>9</v>
      </c>
      <c r="D74" s="74">
        <v>0</v>
      </c>
      <c r="E74" s="50">
        <v>0</v>
      </c>
      <c r="F74" s="50">
        <v>0</v>
      </c>
      <c r="G74" s="50">
        <v>0</v>
      </c>
      <c r="H74" s="74">
        <v>0.3</v>
      </c>
      <c r="I74" s="50">
        <v>0.2</v>
      </c>
      <c r="J74" s="50">
        <v>0.1</v>
      </c>
      <c r="K74" s="50">
        <v>0.8</v>
      </c>
      <c r="L74" s="74">
        <v>1.4</v>
      </c>
      <c r="M74" s="50">
        <v>1</v>
      </c>
      <c r="N74" s="50">
        <v>0.3</v>
      </c>
      <c r="O74" s="50">
        <v>5.3</v>
      </c>
      <c r="P74" s="74">
        <v>0.2</v>
      </c>
      <c r="Q74" s="50">
        <v>0.1</v>
      </c>
      <c r="R74" s="50">
        <v>0.1</v>
      </c>
      <c r="S74" s="50">
        <v>0.5</v>
      </c>
    </row>
    <row r="75" spans="1:19" ht="15" thickBot="1" x14ac:dyDescent="0.4">
      <c r="A75" s="108">
        <v>71</v>
      </c>
      <c r="B75" s="81" t="s">
        <v>277</v>
      </c>
      <c r="C75" s="50">
        <v>8</v>
      </c>
      <c r="D75" s="74">
        <v>0</v>
      </c>
      <c r="E75" s="50">
        <v>0</v>
      </c>
      <c r="F75" s="50">
        <v>0</v>
      </c>
      <c r="G75" s="50">
        <v>0</v>
      </c>
      <c r="H75" s="74">
        <v>0.1</v>
      </c>
      <c r="I75" s="50">
        <v>0</v>
      </c>
      <c r="J75" s="50">
        <v>0</v>
      </c>
      <c r="K75" s="50">
        <v>0.2</v>
      </c>
      <c r="L75" s="74">
        <v>0.1</v>
      </c>
      <c r="M75" s="50">
        <v>0.1</v>
      </c>
      <c r="N75" s="50">
        <v>0</v>
      </c>
      <c r="O75" s="50">
        <v>0.7</v>
      </c>
      <c r="P75" s="74">
        <v>0.1</v>
      </c>
      <c r="Q75" s="50">
        <v>0</v>
      </c>
      <c r="R75" s="50">
        <v>0</v>
      </c>
      <c r="S75" s="50">
        <v>0.2</v>
      </c>
    </row>
    <row r="76" spans="1:19" ht="15" thickBot="1" x14ac:dyDescent="0.4">
      <c r="A76" s="108">
        <v>72</v>
      </c>
      <c r="B76" s="81" t="s">
        <v>278</v>
      </c>
      <c r="C76" s="50">
        <v>226</v>
      </c>
      <c r="D76" s="74">
        <v>1.7</v>
      </c>
      <c r="E76" s="50">
        <v>0.8</v>
      </c>
      <c r="F76" s="50">
        <v>0.7</v>
      </c>
      <c r="G76" s="50">
        <v>4.3</v>
      </c>
      <c r="H76" s="74">
        <v>4.3</v>
      </c>
      <c r="I76" s="50">
        <v>0.4</v>
      </c>
      <c r="J76" s="50">
        <v>3.6</v>
      </c>
      <c r="K76" s="50">
        <v>5.2</v>
      </c>
      <c r="L76" s="74">
        <v>1.1000000000000001</v>
      </c>
      <c r="M76" s="50">
        <v>0.4</v>
      </c>
      <c r="N76" s="50">
        <v>0.5</v>
      </c>
      <c r="O76" s="50">
        <v>2.1</v>
      </c>
      <c r="P76" s="74">
        <v>4.5999999999999996</v>
      </c>
      <c r="Q76" s="50">
        <v>0.5</v>
      </c>
      <c r="R76" s="50">
        <v>3.8</v>
      </c>
      <c r="S76" s="50">
        <v>5.6</v>
      </c>
    </row>
    <row r="77" spans="1:19" ht="15" thickBot="1" x14ac:dyDescent="0.4">
      <c r="A77" s="108">
        <v>73</v>
      </c>
      <c r="B77" s="81" t="s">
        <v>279</v>
      </c>
      <c r="C77" s="50">
        <v>53</v>
      </c>
      <c r="D77" s="74">
        <v>0.2</v>
      </c>
      <c r="E77" s="50">
        <v>0.2</v>
      </c>
      <c r="F77" s="50">
        <v>0</v>
      </c>
      <c r="G77" s="50">
        <v>1.3</v>
      </c>
      <c r="H77" s="74">
        <v>1</v>
      </c>
      <c r="I77" s="50">
        <v>0.2</v>
      </c>
      <c r="J77" s="50">
        <v>0.7</v>
      </c>
      <c r="K77" s="50">
        <v>1.4</v>
      </c>
      <c r="L77" s="74">
        <v>0.6</v>
      </c>
      <c r="M77" s="50">
        <v>0.3</v>
      </c>
      <c r="N77" s="50">
        <v>0.2</v>
      </c>
      <c r="O77" s="50">
        <v>1.7</v>
      </c>
      <c r="P77" s="74">
        <v>1</v>
      </c>
      <c r="Q77" s="50">
        <v>0.2</v>
      </c>
      <c r="R77" s="50">
        <v>0.7</v>
      </c>
      <c r="S77" s="50">
        <v>1.4</v>
      </c>
    </row>
    <row r="78" spans="1:19" ht="15" thickBot="1" x14ac:dyDescent="0.4">
      <c r="A78" s="108">
        <v>74</v>
      </c>
      <c r="B78" s="81" t="s">
        <v>280</v>
      </c>
      <c r="C78" s="50">
        <v>1</v>
      </c>
      <c r="D78" s="74">
        <v>0</v>
      </c>
      <c r="E78" s="50">
        <v>0</v>
      </c>
      <c r="F78" s="50">
        <v>0</v>
      </c>
      <c r="G78" s="50">
        <v>0</v>
      </c>
      <c r="H78" s="74">
        <v>0</v>
      </c>
      <c r="I78" s="50">
        <v>0</v>
      </c>
      <c r="J78" s="50">
        <v>0</v>
      </c>
      <c r="K78" s="50">
        <v>0.1</v>
      </c>
      <c r="L78" s="74">
        <v>0</v>
      </c>
      <c r="M78" s="50">
        <v>0</v>
      </c>
      <c r="N78" s="50">
        <v>0</v>
      </c>
      <c r="O78" s="50">
        <v>0</v>
      </c>
      <c r="P78" s="74">
        <v>0</v>
      </c>
      <c r="Q78" s="50">
        <v>0</v>
      </c>
      <c r="R78" s="50">
        <v>0</v>
      </c>
      <c r="S78" s="50">
        <v>0.1</v>
      </c>
    </row>
    <row r="79" spans="1:19" ht="15" thickBot="1" x14ac:dyDescent="0.4">
      <c r="A79" s="108">
        <v>75</v>
      </c>
      <c r="B79" s="81" t="s">
        <v>281</v>
      </c>
      <c r="C79" s="50">
        <v>4</v>
      </c>
      <c r="D79" s="74">
        <v>0</v>
      </c>
      <c r="E79" s="50">
        <v>0</v>
      </c>
      <c r="F79" s="50">
        <v>0</v>
      </c>
      <c r="G79" s="50">
        <v>0</v>
      </c>
      <c r="H79" s="74">
        <v>0.1</v>
      </c>
      <c r="I79" s="50">
        <v>0.1</v>
      </c>
      <c r="J79" s="50">
        <v>0</v>
      </c>
      <c r="K79" s="50">
        <v>0.3</v>
      </c>
      <c r="L79" s="74">
        <v>0</v>
      </c>
      <c r="M79" s="50">
        <v>0</v>
      </c>
      <c r="N79" s="50">
        <v>0</v>
      </c>
      <c r="O79" s="50">
        <v>0</v>
      </c>
      <c r="P79" s="74">
        <v>0.1</v>
      </c>
      <c r="Q79" s="50">
        <v>0.1</v>
      </c>
      <c r="R79" s="50">
        <v>0</v>
      </c>
      <c r="S79" s="50">
        <v>0.4</v>
      </c>
    </row>
    <row r="80" spans="1:19" ht="15" thickBot="1" x14ac:dyDescent="0.4">
      <c r="A80" s="108">
        <v>76</v>
      </c>
      <c r="B80" s="81" t="s">
        <v>282</v>
      </c>
      <c r="C80" s="50">
        <v>53</v>
      </c>
      <c r="D80" s="74">
        <v>2.6</v>
      </c>
      <c r="E80" s="50">
        <v>1.7</v>
      </c>
      <c r="F80" s="50">
        <v>0.7</v>
      </c>
      <c r="G80" s="50">
        <v>9.1</v>
      </c>
      <c r="H80" s="74">
        <v>1.6</v>
      </c>
      <c r="I80" s="50">
        <v>0.4</v>
      </c>
      <c r="J80" s="50">
        <v>1.1000000000000001</v>
      </c>
      <c r="K80" s="50">
        <v>2.5</v>
      </c>
      <c r="L80" s="74">
        <v>0.5</v>
      </c>
      <c r="M80" s="50">
        <v>0.3</v>
      </c>
      <c r="N80" s="50">
        <v>0.1</v>
      </c>
      <c r="O80" s="50">
        <v>1.7</v>
      </c>
      <c r="P80" s="74">
        <v>1.8</v>
      </c>
      <c r="Q80" s="50">
        <v>0.4</v>
      </c>
      <c r="R80" s="50">
        <v>1.2</v>
      </c>
      <c r="S80" s="50">
        <v>2.8</v>
      </c>
    </row>
    <row r="81" spans="1:19" ht="15" thickBot="1" x14ac:dyDescent="0.4">
      <c r="A81" s="108">
        <v>77</v>
      </c>
      <c r="B81" s="81" t="s">
        <v>283</v>
      </c>
      <c r="C81" s="50">
        <v>330</v>
      </c>
      <c r="D81" s="74">
        <v>8.3000000000000007</v>
      </c>
      <c r="E81" s="50">
        <v>2.4</v>
      </c>
      <c r="F81" s="50">
        <v>4.7</v>
      </c>
      <c r="G81" s="50">
        <v>14.4</v>
      </c>
      <c r="H81" s="74">
        <v>6.2</v>
      </c>
      <c r="I81" s="50">
        <v>0.6</v>
      </c>
      <c r="J81" s="50">
        <v>5.0999999999999996</v>
      </c>
      <c r="K81" s="50">
        <v>7.4</v>
      </c>
      <c r="L81" s="74">
        <v>4.5999999999999996</v>
      </c>
      <c r="M81" s="50">
        <v>1.2</v>
      </c>
      <c r="N81" s="50">
        <v>2.7</v>
      </c>
      <c r="O81" s="50">
        <v>7.8</v>
      </c>
      <c r="P81" s="74">
        <v>6.5</v>
      </c>
      <c r="Q81" s="50">
        <v>0.6</v>
      </c>
      <c r="R81" s="50">
        <v>5.4</v>
      </c>
      <c r="S81" s="50">
        <v>7.8</v>
      </c>
    </row>
    <row r="82" spans="1:19" ht="15" thickBot="1" x14ac:dyDescent="0.4">
      <c r="A82" s="108">
        <v>78</v>
      </c>
      <c r="B82" s="81" t="s">
        <v>284</v>
      </c>
      <c r="C82" s="50">
        <v>121</v>
      </c>
      <c r="D82" s="74">
        <v>0.4</v>
      </c>
      <c r="E82" s="50">
        <v>0.3</v>
      </c>
      <c r="F82" s="50">
        <v>0.1</v>
      </c>
      <c r="G82" s="50">
        <v>1.5</v>
      </c>
      <c r="H82" s="74">
        <v>2.1</v>
      </c>
      <c r="I82" s="50">
        <v>0.3</v>
      </c>
      <c r="J82" s="50">
        <v>1.7</v>
      </c>
      <c r="K82" s="50">
        <v>2.7</v>
      </c>
      <c r="L82" s="74">
        <v>1.4</v>
      </c>
      <c r="M82" s="50">
        <v>0.4</v>
      </c>
      <c r="N82" s="50">
        <v>0.8</v>
      </c>
      <c r="O82" s="50">
        <v>2.5</v>
      </c>
      <c r="P82" s="74">
        <v>2.1</v>
      </c>
      <c r="Q82" s="50">
        <v>0.3</v>
      </c>
      <c r="R82" s="50">
        <v>1.6</v>
      </c>
      <c r="S82" s="50">
        <v>2.8</v>
      </c>
    </row>
    <row r="83" spans="1:19" ht="15" thickBot="1" x14ac:dyDescent="0.4">
      <c r="A83" s="108">
        <v>79</v>
      </c>
      <c r="B83" s="81" t="s">
        <v>193</v>
      </c>
      <c r="C83" s="50">
        <v>896</v>
      </c>
      <c r="D83" s="74">
        <v>12.8</v>
      </c>
      <c r="E83" s="50">
        <v>3.5</v>
      </c>
      <c r="F83" s="50">
        <v>7.3</v>
      </c>
      <c r="G83" s="50">
        <v>21.4</v>
      </c>
      <c r="H83" s="74">
        <v>17.600000000000001</v>
      </c>
      <c r="I83" s="50">
        <v>0.9</v>
      </c>
      <c r="J83" s="50">
        <v>15.9</v>
      </c>
      <c r="K83" s="50">
        <v>19.5</v>
      </c>
      <c r="L83" s="74">
        <v>18</v>
      </c>
      <c r="M83" s="50">
        <v>2.1</v>
      </c>
      <c r="N83" s="50">
        <v>14.4</v>
      </c>
      <c r="O83" s="50">
        <v>22.4</v>
      </c>
      <c r="P83" s="74">
        <v>17.3</v>
      </c>
      <c r="Q83" s="50">
        <v>1</v>
      </c>
      <c r="R83" s="50">
        <v>15.5</v>
      </c>
      <c r="S83" s="50">
        <v>19.3</v>
      </c>
    </row>
    <row r="84" spans="1:19" ht="15" thickBot="1" x14ac:dyDescent="0.4">
      <c r="A84" s="108">
        <v>80</v>
      </c>
      <c r="B84" s="81" t="s">
        <v>285</v>
      </c>
      <c r="C84" s="50">
        <v>45</v>
      </c>
      <c r="D84" s="74">
        <v>1</v>
      </c>
      <c r="E84" s="50">
        <v>0.7</v>
      </c>
      <c r="F84" s="50">
        <v>0.3</v>
      </c>
      <c r="G84" s="50">
        <v>3.6</v>
      </c>
      <c r="H84" s="74">
        <v>0.7</v>
      </c>
      <c r="I84" s="50">
        <v>0.1</v>
      </c>
      <c r="J84" s="50">
        <v>0.4</v>
      </c>
      <c r="K84" s="50">
        <v>1</v>
      </c>
      <c r="L84" s="74">
        <v>0.8</v>
      </c>
      <c r="M84" s="50">
        <v>0.4</v>
      </c>
      <c r="N84" s="50">
        <v>0.3</v>
      </c>
      <c r="O84" s="50">
        <v>2.2000000000000002</v>
      </c>
      <c r="P84" s="74">
        <v>0.7</v>
      </c>
      <c r="Q84" s="50">
        <v>0.2</v>
      </c>
      <c r="R84" s="50">
        <v>0.5</v>
      </c>
      <c r="S84" s="50">
        <v>1.1000000000000001</v>
      </c>
    </row>
    <row r="85" spans="1:19" ht="15" thickBot="1" x14ac:dyDescent="0.4">
      <c r="A85" s="108">
        <v>81</v>
      </c>
      <c r="B85" s="81" t="s">
        <v>286</v>
      </c>
      <c r="C85" s="50">
        <v>0</v>
      </c>
      <c r="D85" s="74">
        <v>0</v>
      </c>
      <c r="E85" s="50">
        <v>0</v>
      </c>
      <c r="F85" s="50">
        <v>0</v>
      </c>
      <c r="G85" s="50">
        <v>0</v>
      </c>
      <c r="H85" s="74">
        <v>0</v>
      </c>
      <c r="I85" s="50">
        <v>0</v>
      </c>
      <c r="J85" s="50">
        <v>0</v>
      </c>
      <c r="K85" s="50">
        <v>0</v>
      </c>
      <c r="L85" s="74">
        <v>0</v>
      </c>
      <c r="M85" s="50">
        <v>0</v>
      </c>
      <c r="N85" s="50">
        <v>0</v>
      </c>
      <c r="O85" s="50">
        <v>0</v>
      </c>
      <c r="P85" s="74">
        <v>0</v>
      </c>
      <c r="Q85" s="50">
        <v>0</v>
      </c>
      <c r="R85" s="50">
        <v>0</v>
      </c>
      <c r="S85" s="50">
        <v>0</v>
      </c>
    </row>
    <row r="86" spans="1:19" ht="15" thickBot="1" x14ac:dyDescent="0.4">
      <c r="A86" s="108">
        <v>82</v>
      </c>
      <c r="B86" s="81" t="s">
        <v>287</v>
      </c>
      <c r="C86" s="50">
        <v>17</v>
      </c>
      <c r="D86" s="74">
        <v>0.2</v>
      </c>
      <c r="E86" s="50">
        <v>0.2</v>
      </c>
      <c r="F86" s="50">
        <v>0</v>
      </c>
      <c r="G86" s="50">
        <v>1.5</v>
      </c>
      <c r="H86" s="74">
        <v>0.2</v>
      </c>
      <c r="I86" s="50">
        <v>0.1</v>
      </c>
      <c r="J86" s="50">
        <v>0.1</v>
      </c>
      <c r="K86" s="50">
        <v>0.5</v>
      </c>
      <c r="L86" s="74">
        <v>0.1</v>
      </c>
      <c r="M86" s="50">
        <v>0.1</v>
      </c>
      <c r="N86" s="50">
        <v>0</v>
      </c>
      <c r="O86" s="50">
        <v>0.6</v>
      </c>
      <c r="P86" s="74">
        <v>0.3</v>
      </c>
      <c r="Q86" s="50">
        <v>0.1</v>
      </c>
      <c r="R86" s="50">
        <v>0.1</v>
      </c>
      <c r="S86" s="50">
        <v>0.5</v>
      </c>
    </row>
    <row r="87" spans="1:19" ht="15" thickBot="1" x14ac:dyDescent="0.4">
      <c r="A87" s="108">
        <v>83</v>
      </c>
      <c r="B87" s="81" t="s">
        <v>288</v>
      </c>
      <c r="C87" s="50">
        <v>26</v>
      </c>
      <c r="D87" s="74">
        <v>0.3</v>
      </c>
      <c r="E87" s="50">
        <v>0.2</v>
      </c>
      <c r="F87" s="50">
        <v>0.1</v>
      </c>
      <c r="G87" s="50">
        <v>1.3</v>
      </c>
      <c r="H87" s="74">
        <v>0.5</v>
      </c>
      <c r="I87" s="50">
        <v>0.2</v>
      </c>
      <c r="J87" s="50">
        <v>0.3</v>
      </c>
      <c r="K87" s="50">
        <v>0.9</v>
      </c>
      <c r="L87" s="74">
        <v>0.2</v>
      </c>
      <c r="M87" s="50">
        <v>0.2</v>
      </c>
      <c r="N87" s="50">
        <v>0.1</v>
      </c>
      <c r="O87" s="50">
        <v>0.8</v>
      </c>
      <c r="P87" s="74">
        <v>0.5</v>
      </c>
      <c r="Q87" s="50">
        <v>0.2</v>
      </c>
      <c r="R87" s="50">
        <v>0.3</v>
      </c>
      <c r="S87" s="50">
        <v>1</v>
      </c>
    </row>
    <row r="88" spans="1:19" ht="15" thickBot="1" x14ac:dyDescent="0.4">
      <c r="A88" s="108">
        <v>84</v>
      </c>
      <c r="B88" s="81" t="s">
        <v>289</v>
      </c>
      <c r="C88" s="50">
        <v>74</v>
      </c>
      <c r="D88" s="74">
        <v>1.3</v>
      </c>
      <c r="E88" s="50">
        <v>0.6</v>
      </c>
      <c r="F88" s="50">
        <v>0.5</v>
      </c>
      <c r="G88" s="50">
        <v>3.2</v>
      </c>
      <c r="H88" s="74">
        <v>1.4</v>
      </c>
      <c r="I88" s="50">
        <v>0.3</v>
      </c>
      <c r="J88" s="50">
        <v>0.8</v>
      </c>
      <c r="K88" s="50">
        <v>2.2000000000000002</v>
      </c>
      <c r="L88" s="74">
        <v>1.2</v>
      </c>
      <c r="M88" s="50">
        <v>0.9</v>
      </c>
      <c r="N88" s="50">
        <v>0.3</v>
      </c>
      <c r="O88" s="50">
        <v>4.8</v>
      </c>
      <c r="P88" s="74">
        <v>1.4</v>
      </c>
      <c r="Q88" s="50">
        <v>0.3</v>
      </c>
      <c r="R88" s="50">
        <v>0.8</v>
      </c>
      <c r="S88" s="50">
        <v>2.2000000000000002</v>
      </c>
    </row>
    <row r="89" spans="1:19" ht="15" thickBot="1" x14ac:dyDescent="0.4">
      <c r="A89" s="108">
        <v>85</v>
      </c>
      <c r="B89" s="81" t="s">
        <v>290</v>
      </c>
      <c r="C89" s="50">
        <v>14</v>
      </c>
      <c r="D89" s="74">
        <v>0.3</v>
      </c>
      <c r="E89" s="50">
        <v>0.2</v>
      </c>
      <c r="F89" s="50">
        <v>0.1</v>
      </c>
      <c r="G89" s="50">
        <v>1.2</v>
      </c>
      <c r="H89" s="74">
        <v>0.2</v>
      </c>
      <c r="I89" s="50">
        <v>0.1</v>
      </c>
      <c r="J89" s="50">
        <v>0.1</v>
      </c>
      <c r="K89" s="50">
        <v>0.4</v>
      </c>
      <c r="L89" s="74">
        <v>0.3</v>
      </c>
      <c r="M89" s="50">
        <v>0.3</v>
      </c>
      <c r="N89" s="50">
        <v>0.1</v>
      </c>
      <c r="O89" s="50">
        <v>1.8</v>
      </c>
      <c r="P89" s="74">
        <v>0.2</v>
      </c>
      <c r="Q89" s="50">
        <v>0.1</v>
      </c>
      <c r="R89" s="50">
        <v>0.1</v>
      </c>
      <c r="S89" s="50">
        <v>0.3</v>
      </c>
    </row>
    <row r="90" spans="1:19" ht="23.5" thickBot="1" x14ac:dyDescent="0.4">
      <c r="A90" s="108">
        <v>86</v>
      </c>
      <c r="B90" s="81" t="s">
        <v>291</v>
      </c>
      <c r="C90" s="50">
        <v>197</v>
      </c>
      <c r="D90" s="74">
        <v>3.1</v>
      </c>
      <c r="E90" s="50">
        <v>1.7</v>
      </c>
      <c r="F90" s="50">
        <v>1.1000000000000001</v>
      </c>
      <c r="G90" s="50">
        <v>8.6999999999999993</v>
      </c>
      <c r="H90" s="74">
        <v>4.2</v>
      </c>
      <c r="I90" s="50">
        <v>0.5</v>
      </c>
      <c r="J90" s="50">
        <v>3.3</v>
      </c>
      <c r="K90" s="50">
        <v>5.2</v>
      </c>
      <c r="L90" s="74">
        <v>6.8</v>
      </c>
      <c r="M90" s="50">
        <v>1.5</v>
      </c>
      <c r="N90" s="50">
        <v>4.4000000000000004</v>
      </c>
      <c r="O90" s="50">
        <v>10.5</v>
      </c>
      <c r="P90" s="74">
        <v>3.8</v>
      </c>
      <c r="Q90" s="50">
        <v>0.5</v>
      </c>
      <c r="R90" s="50">
        <v>2.9</v>
      </c>
      <c r="S90" s="50">
        <v>4.8</v>
      </c>
    </row>
    <row r="91" spans="1:19" ht="23.5" thickBot="1" x14ac:dyDescent="0.4">
      <c r="A91" s="108">
        <v>87</v>
      </c>
      <c r="B91" s="81" t="s">
        <v>292</v>
      </c>
      <c r="C91" s="50">
        <v>155</v>
      </c>
      <c r="D91" s="74">
        <v>0.6</v>
      </c>
      <c r="E91" s="50">
        <v>0.3</v>
      </c>
      <c r="F91" s="50">
        <v>0.2</v>
      </c>
      <c r="G91" s="50">
        <v>1.8</v>
      </c>
      <c r="H91" s="74">
        <v>3</v>
      </c>
      <c r="I91" s="50">
        <v>0.4</v>
      </c>
      <c r="J91" s="50">
        <v>2.2999999999999998</v>
      </c>
      <c r="K91" s="50">
        <v>3.8</v>
      </c>
      <c r="L91" s="74">
        <v>2.7</v>
      </c>
      <c r="M91" s="50">
        <v>1</v>
      </c>
      <c r="N91" s="50">
        <v>1.3</v>
      </c>
      <c r="O91" s="50">
        <v>5.6</v>
      </c>
      <c r="P91" s="74">
        <v>2.9</v>
      </c>
      <c r="Q91" s="50">
        <v>0.4</v>
      </c>
      <c r="R91" s="50">
        <v>2.2000000000000002</v>
      </c>
      <c r="S91" s="50">
        <v>3.7</v>
      </c>
    </row>
    <row r="92" spans="1:19" ht="23.5" thickBot="1" x14ac:dyDescent="0.4">
      <c r="A92" s="108">
        <v>88</v>
      </c>
      <c r="B92" s="81" t="s">
        <v>293</v>
      </c>
      <c r="C92" s="50">
        <v>68</v>
      </c>
      <c r="D92" s="74">
        <v>0.3</v>
      </c>
      <c r="E92" s="50">
        <v>0.3</v>
      </c>
      <c r="F92" s="50">
        <v>0</v>
      </c>
      <c r="G92" s="50">
        <v>2.1</v>
      </c>
      <c r="H92" s="74">
        <v>1.1000000000000001</v>
      </c>
      <c r="I92" s="50">
        <v>0.2</v>
      </c>
      <c r="J92" s="50">
        <v>0.8</v>
      </c>
      <c r="K92" s="50">
        <v>1.6</v>
      </c>
      <c r="L92" s="74">
        <v>0.7</v>
      </c>
      <c r="M92" s="50">
        <v>0.4</v>
      </c>
      <c r="N92" s="50">
        <v>0.2</v>
      </c>
      <c r="O92" s="50">
        <v>2.1</v>
      </c>
      <c r="P92" s="74">
        <v>1.2</v>
      </c>
      <c r="Q92" s="50">
        <v>0.2</v>
      </c>
      <c r="R92" s="50">
        <v>0.8</v>
      </c>
      <c r="S92" s="50">
        <v>1.6</v>
      </c>
    </row>
    <row r="93" spans="1:19" ht="23.5" thickBot="1" x14ac:dyDescent="0.4">
      <c r="A93" s="108">
        <v>89</v>
      </c>
      <c r="B93" s="81" t="s">
        <v>294</v>
      </c>
      <c r="C93" s="50">
        <v>31</v>
      </c>
      <c r="D93" s="74">
        <v>1.2</v>
      </c>
      <c r="E93" s="50">
        <v>1</v>
      </c>
      <c r="F93" s="50">
        <v>0.2</v>
      </c>
      <c r="G93" s="50">
        <v>6.5</v>
      </c>
      <c r="H93" s="74">
        <v>0.5</v>
      </c>
      <c r="I93" s="50">
        <v>0.2</v>
      </c>
      <c r="J93" s="50">
        <v>0.3</v>
      </c>
      <c r="K93" s="50">
        <v>0.9</v>
      </c>
      <c r="L93" s="74">
        <v>0.5</v>
      </c>
      <c r="M93" s="50">
        <v>0.4</v>
      </c>
      <c r="N93" s="50">
        <v>0.1</v>
      </c>
      <c r="O93" s="50">
        <v>2.7</v>
      </c>
      <c r="P93" s="74">
        <v>0.5</v>
      </c>
      <c r="Q93" s="50">
        <v>0.2</v>
      </c>
      <c r="R93" s="50">
        <v>0.3</v>
      </c>
      <c r="S93" s="50">
        <v>1</v>
      </c>
    </row>
    <row r="94" spans="1:19" ht="23.5" thickBot="1" x14ac:dyDescent="0.4">
      <c r="A94" s="108">
        <v>90</v>
      </c>
      <c r="B94" s="81" t="s">
        <v>295</v>
      </c>
      <c r="C94" s="50">
        <v>7</v>
      </c>
      <c r="D94" s="74">
        <v>0.1</v>
      </c>
      <c r="E94" s="50">
        <v>0.1</v>
      </c>
      <c r="F94" s="50">
        <v>0</v>
      </c>
      <c r="G94" s="50">
        <v>0.7</v>
      </c>
      <c r="H94" s="74">
        <v>0.1</v>
      </c>
      <c r="I94" s="50">
        <v>0</v>
      </c>
      <c r="J94" s="50">
        <v>0</v>
      </c>
      <c r="K94" s="50">
        <v>0.2</v>
      </c>
      <c r="L94" s="74">
        <v>0</v>
      </c>
      <c r="M94" s="50">
        <v>0</v>
      </c>
      <c r="N94" s="50">
        <v>0</v>
      </c>
      <c r="O94" s="50">
        <v>0.2</v>
      </c>
      <c r="P94" s="74">
        <v>0.1</v>
      </c>
      <c r="Q94" s="50">
        <v>0</v>
      </c>
      <c r="R94" s="50">
        <v>0</v>
      </c>
      <c r="S94" s="50">
        <v>0.2</v>
      </c>
    </row>
    <row r="95" spans="1:19" ht="15" thickBot="1" x14ac:dyDescent="0.4">
      <c r="A95" s="108">
        <v>91</v>
      </c>
      <c r="B95" s="81" t="s">
        <v>296</v>
      </c>
      <c r="C95" s="50">
        <v>326</v>
      </c>
      <c r="D95" s="74">
        <v>5.2</v>
      </c>
      <c r="E95" s="50">
        <v>1.9</v>
      </c>
      <c r="F95" s="50">
        <v>2.5</v>
      </c>
      <c r="G95" s="50">
        <v>10.5</v>
      </c>
      <c r="H95" s="74">
        <v>5.4</v>
      </c>
      <c r="I95" s="50">
        <v>0.4</v>
      </c>
      <c r="J95" s="50">
        <v>4.7</v>
      </c>
      <c r="K95" s="50">
        <v>6.4</v>
      </c>
      <c r="L95" s="74">
        <v>5.7</v>
      </c>
      <c r="M95" s="50">
        <v>1.2</v>
      </c>
      <c r="N95" s="50">
        <v>3.7</v>
      </c>
      <c r="O95" s="50">
        <v>8.5</v>
      </c>
      <c r="P95" s="74">
        <v>5.4</v>
      </c>
      <c r="Q95" s="50">
        <v>0.4</v>
      </c>
      <c r="R95" s="50">
        <v>4.5999999999999996</v>
      </c>
      <c r="S95" s="50">
        <v>6.3</v>
      </c>
    </row>
    <row r="96" spans="1:19" ht="15" thickBot="1" x14ac:dyDescent="0.4">
      <c r="A96" s="108">
        <v>92</v>
      </c>
      <c r="B96" s="81" t="s">
        <v>297</v>
      </c>
      <c r="C96" s="50">
        <v>103</v>
      </c>
      <c r="D96" s="74">
        <v>0.9</v>
      </c>
      <c r="E96" s="50">
        <v>0.8</v>
      </c>
      <c r="F96" s="50">
        <v>0.2</v>
      </c>
      <c r="G96" s="50">
        <v>4.8</v>
      </c>
      <c r="H96" s="74">
        <v>1.7</v>
      </c>
      <c r="I96" s="50">
        <v>0.2</v>
      </c>
      <c r="J96" s="50">
        <v>1.3</v>
      </c>
      <c r="K96" s="50">
        <v>2.2000000000000002</v>
      </c>
      <c r="L96" s="74">
        <v>0.9</v>
      </c>
      <c r="M96" s="50">
        <v>0.5</v>
      </c>
      <c r="N96" s="50">
        <v>0.4</v>
      </c>
      <c r="O96" s="50">
        <v>2.4</v>
      </c>
      <c r="P96" s="74">
        <v>1.7</v>
      </c>
      <c r="Q96" s="50">
        <v>0.2</v>
      </c>
      <c r="R96" s="50">
        <v>1.3</v>
      </c>
      <c r="S96" s="50">
        <v>2.2000000000000002</v>
      </c>
    </row>
    <row r="97" spans="1:19" ht="15" thickBot="1" x14ac:dyDescent="0.4">
      <c r="A97" s="108">
        <v>93</v>
      </c>
      <c r="B97" s="81" t="s">
        <v>298</v>
      </c>
      <c r="C97" s="50">
        <v>51</v>
      </c>
      <c r="D97" s="74">
        <v>0.9</v>
      </c>
      <c r="E97" s="50">
        <v>0.8</v>
      </c>
      <c r="F97" s="50">
        <v>0.2</v>
      </c>
      <c r="G97" s="50">
        <v>4.8</v>
      </c>
      <c r="H97" s="74">
        <v>0.7</v>
      </c>
      <c r="I97" s="50">
        <v>0.1</v>
      </c>
      <c r="J97" s="50">
        <v>0.5</v>
      </c>
      <c r="K97" s="50">
        <v>1.1000000000000001</v>
      </c>
      <c r="L97" s="74">
        <v>0.8</v>
      </c>
      <c r="M97" s="50">
        <v>0.3</v>
      </c>
      <c r="N97" s="50">
        <v>0.4</v>
      </c>
      <c r="O97" s="50">
        <v>1.6</v>
      </c>
      <c r="P97" s="74">
        <v>0.7</v>
      </c>
      <c r="Q97" s="50">
        <v>0.2</v>
      </c>
      <c r="R97" s="50">
        <v>0.5</v>
      </c>
      <c r="S97" s="50">
        <v>1.1000000000000001</v>
      </c>
    </row>
    <row r="98" spans="1:19" ht="15" thickBot="1" x14ac:dyDescent="0.4">
      <c r="A98" s="108">
        <v>94</v>
      </c>
      <c r="B98" s="81" t="s">
        <v>299</v>
      </c>
      <c r="C98" s="50">
        <v>127</v>
      </c>
      <c r="D98" s="74">
        <v>2.9</v>
      </c>
      <c r="E98" s="50">
        <v>1.6</v>
      </c>
      <c r="F98" s="50">
        <v>1</v>
      </c>
      <c r="G98" s="50">
        <v>8.1</v>
      </c>
      <c r="H98" s="74">
        <v>2.7</v>
      </c>
      <c r="I98" s="50">
        <v>0.4</v>
      </c>
      <c r="J98" s="50">
        <v>2</v>
      </c>
      <c r="K98" s="50">
        <v>3.7</v>
      </c>
      <c r="L98" s="74">
        <v>1.3</v>
      </c>
      <c r="M98" s="50">
        <v>0.6</v>
      </c>
      <c r="N98" s="50">
        <v>0.5</v>
      </c>
      <c r="O98" s="50">
        <v>3.3</v>
      </c>
      <c r="P98" s="74">
        <v>3</v>
      </c>
      <c r="Q98" s="50">
        <v>0.4</v>
      </c>
      <c r="R98" s="50">
        <v>2.2000000000000002</v>
      </c>
      <c r="S98" s="50">
        <v>4</v>
      </c>
    </row>
    <row r="99" spans="1:19" ht="15" thickBot="1" x14ac:dyDescent="0.4">
      <c r="A99" s="108">
        <v>95</v>
      </c>
      <c r="B99" s="81" t="s">
        <v>300</v>
      </c>
      <c r="C99" s="50">
        <v>36</v>
      </c>
      <c r="D99" s="74">
        <v>1.9</v>
      </c>
      <c r="E99" s="50">
        <v>1.7</v>
      </c>
      <c r="F99" s="50">
        <v>0.3</v>
      </c>
      <c r="G99" s="50">
        <v>10.4</v>
      </c>
      <c r="H99" s="74">
        <v>1</v>
      </c>
      <c r="I99" s="50">
        <v>0.2</v>
      </c>
      <c r="J99" s="50">
        <v>0.6</v>
      </c>
      <c r="K99" s="50">
        <v>1.7</v>
      </c>
      <c r="L99" s="74">
        <v>2.1</v>
      </c>
      <c r="M99" s="50">
        <v>1</v>
      </c>
      <c r="N99" s="50">
        <v>0.8</v>
      </c>
      <c r="O99" s="50">
        <v>5.4</v>
      </c>
      <c r="P99" s="74">
        <v>0.9</v>
      </c>
      <c r="Q99" s="50">
        <v>0.2</v>
      </c>
      <c r="R99" s="50">
        <v>0.5</v>
      </c>
      <c r="S99" s="50">
        <v>1.6</v>
      </c>
    </row>
    <row r="100" spans="1:19" ht="15" thickBot="1" x14ac:dyDescent="0.4">
      <c r="A100" s="108">
        <v>96</v>
      </c>
      <c r="B100" s="81" t="s">
        <v>301</v>
      </c>
      <c r="C100" s="50">
        <v>1</v>
      </c>
      <c r="D100" s="74">
        <v>0</v>
      </c>
      <c r="E100" s="50">
        <v>0</v>
      </c>
      <c r="F100" s="50">
        <v>0</v>
      </c>
      <c r="G100" s="50">
        <v>0</v>
      </c>
      <c r="H100" s="74">
        <v>0</v>
      </c>
      <c r="I100" s="50">
        <v>0</v>
      </c>
      <c r="J100" s="50">
        <v>0</v>
      </c>
      <c r="K100" s="50">
        <v>0.2</v>
      </c>
      <c r="L100" s="74">
        <v>0</v>
      </c>
      <c r="M100" s="50">
        <v>0</v>
      </c>
      <c r="N100" s="50">
        <v>0</v>
      </c>
      <c r="O100" s="50">
        <v>0</v>
      </c>
      <c r="P100" s="74">
        <v>0</v>
      </c>
      <c r="Q100" s="50">
        <v>0</v>
      </c>
      <c r="R100" s="50">
        <v>0</v>
      </c>
      <c r="S100" s="50">
        <v>0.2</v>
      </c>
    </row>
    <row r="101" spans="1:19" ht="15" thickBot="1" x14ac:dyDescent="0.4">
      <c r="A101" s="108">
        <v>97</v>
      </c>
      <c r="B101" s="81" t="s">
        <v>302</v>
      </c>
      <c r="C101" s="50">
        <v>3</v>
      </c>
      <c r="D101" s="74">
        <v>0.5</v>
      </c>
      <c r="E101" s="50">
        <v>0.5</v>
      </c>
      <c r="F101" s="50">
        <v>0.1</v>
      </c>
      <c r="G101" s="50">
        <v>3.4</v>
      </c>
      <c r="H101" s="74">
        <v>0</v>
      </c>
      <c r="I101" s="50">
        <v>0</v>
      </c>
      <c r="J101" s="50">
        <v>0</v>
      </c>
      <c r="K101" s="50">
        <v>0</v>
      </c>
      <c r="L101" s="74">
        <v>0</v>
      </c>
      <c r="M101" s="50">
        <v>0</v>
      </c>
      <c r="N101" s="50">
        <v>0</v>
      </c>
      <c r="O101" s="50">
        <v>0.3</v>
      </c>
      <c r="P101" s="74">
        <v>0</v>
      </c>
      <c r="Q101" s="50">
        <v>0</v>
      </c>
      <c r="R101" s="50">
        <v>0</v>
      </c>
      <c r="S101" s="50">
        <v>0.2</v>
      </c>
    </row>
    <row r="102" spans="1:19" ht="15" thickBot="1" x14ac:dyDescent="0.4">
      <c r="A102" s="108">
        <v>98</v>
      </c>
      <c r="B102" s="81" t="s">
        <v>303</v>
      </c>
      <c r="C102" s="50">
        <v>19</v>
      </c>
      <c r="D102" s="74">
        <v>0</v>
      </c>
      <c r="E102" s="50">
        <v>0</v>
      </c>
      <c r="F102" s="51"/>
      <c r="G102" s="51"/>
      <c r="H102" s="74">
        <v>0.4</v>
      </c>
      <c r="I102" s="50">
        <v>0.1</v>
      </c>
      <c r="J102" s="50">
        <v>0.2</v>
      </c>
      <c r="K102" s="50">
        <v>0.7</v>
      </c>
      <c r="L102" s="74">
        <v>0.6</v>
      </c>
      <c r="M102" s="50">
        <v>0.6</v>
      </c>
      <c r="N102" s="50">
        <v>0.1</v>
      </c>
      <c r="O102" s="50">
        <v>4.3</v>
      </c>
      <c r="P102" s="74">
        <v>0.3</v>
      </c>
      <c r="Q102" s="50">
        <v>0.1</v>
      </c>
      <c r="R102" s="50">
        <v>0.2</v>
      </c>
      <c r="S102" s="50">
        <v>0.6</v>
      </c>
    </row>
    <row r="103" spans="1:19" ht="15" thickBot="1" x14ac:dyDescent="0.4">
      <c r="A103" s="108">
        <v>99</v>
      </c>
      <c r="B103" s="81" t="s">
        <v>304</v>
      </c>
      <c r="C103" s="50">
        <v>134</v>
      </c>
      <c r="D103" s="74">
        <v>2</v>
      </c>
      <c r="E103" s="50">
        <v>1.4</v>
      </c>
      <c r="F103" s="50">
        <v>0.5</v>
      </c>
      <c r="G103" s="50">
        <v>7.6</v>
      </c>
      <c r="H103" s="74">
        <v>2.1</v>
      </c>
      <c r="I103" s="50">
        <v>0.3</v>
      </c>
      <c r="J103" s="50">
        <v>1.6</v>
      </c>
      <c r="K103" s="50">
        <v>2.7</v>
      </c>
      <c r="L103" s="74">
        <v>1.3</v>
      </c>
      <c r="M103" s="50">
        <v>0.7</v>
      </c>
      <c r="N103" s="50">
        <v>0.5</v>
      </c>
      <c r="O103" s="50">
        <v>3.7</v>
      </c>
      <c r="P103" s="74">
        <v>2.2000000000000002</v>
      </c>
      <c r="Q103" s="50">
        <v>0.3</v>
      </c>
      <c r="R103" s="50">
        <v>1.7</v>
      </c>
      <c r="S103" s="50">
        <v>2.8</v>
      </c>
    </row>
    <row r="104" spans="1:19" ht="15" thickBot="1" x14ac:dyDescent="0.4">
      <c r="A104" s="108">
        <v>100</v>
      </c>
      <c r="B104" s="81" t="s">
        <v>305</v>
      </c>
      <c r="C104" s="50">
        <v>0</v>
      </c>
      <c r="D104" s="74">
        <v>0</v>
      </c>
      <c r="E104" s="50">
        <v>0</v>
      </c>
      <c r="F104" s="50">
        <v>0</v>
      </c>
      <c r="G104" s="50">
        <v>0</v>
      </c>
      <c r="H104" s="74">
        <v>0</v>
      </c>
      <c r="I104" s="50">
        <v>0</v>
      </c>
      <c r="J104" s="50">
        <v>0</v>
      </c>
      <c r="K104" s="50">
        <v>0</v>
      </c>
      <c r="L104" s="74">
        <v>0</v>
      </c>
      <c r="M104" s="50">
        <v>0</v>
      </c>
      <c r="N104" s="50">
        <v>0</v>
      </c>
      <c r="O104" s="50">
        <v>0</v>
      </c>
      <c r="P104" s="74">
        <v>0</v>
      </c>
      <c r="Q104" s="50">
        <v>0</v>
      </c>
      <c r="R104" s="50">
        <v>0</v>
      </c>
      <c r="S104" s="50">
        <v>0</v>
      </c>
    </row>
    <row r="105" spans="1:19" ht="15" thickBot="1" x14ac:dyDescent="0.4">
      <c r="A105" s="108">
        <v>101</v>
      </c>
      <c r="B105" s="81" t="s">
        <v>306</v>
      </c>
      <c r="C105" s="50">
        <v>33</v>
      </c>
      <c r="D105" s="74">
        <v>0.5</v>
      </c>
      <c r="E105" s="50">
        <v>0.3</v>
      </c>
      <c r="F105" s="50">
        <v>0.1</v>
      </c>
      <c r="G105" s="50">
        <v>1.8</v>
      </c>
      <c r="H105" s="74">
        <v>0.4</v>
      </c>
      <c r="I105" s="50">
        <v>0.1</v>
      </c>
      <c r="J105" s="50">
        <v>0.2</v>
      </c>
      <c r="K105" s="50">
        <v>0.6</v>
      </c>
      <c r="L105" s="74">
        <v>0.1</v>
      </c>
      <c r="M105" s="50">
        <v>0.1</v>
      </c>
      <c r="N105" s="50">
        <v>0</v>
      </c>
      <c r="O105" s="50">
        <v>0.7</v>
      </c>
      <c r="P105" s="74">
        <v>0.4</v>
      </c>
      <c r="Q105" s="50">
        <v>0.1</v>
      </c>
      <c r="R105" s="50">
        <v>0.2</v>
      </c>
      <c r="S105" s="50">
        <v>0.7</v>
      </c>
    </row>
    <row r="106" spans="1:19" ht="15" thickBot="1" x14ac:dyDescent="0.4">
      <c r="A106" s="108">
        <v>102</v>
      </c>
      <c r="B106" s="81" t="s">
        <v>307</v>
      </c>
      <c r="C106" s="50">
        <v>4</v>
      </c>
      <c r="D106" s="74">
        <v>0</v>
      </c>
      <c r="E106" s="50">
        <v>0</v>
      </c>
      <c r="F106" s="50">
        <v>0</v>
      </c>
      <c r="G106" s="50">
        <v>0</v>
      </c>
      <c r="H106" s="74">
        <v>0</v>
      </c>
      <c r="I106" s="50">
        <v>0</v>
      </c>
      <c r="J106" s="50">
        <v>0</v>
      </c>
      <c r="K106" s="50">
        <v>0.1</v>
      </c>
      <c r="L106" s="74">
        <v>0</v>
      </c>
      <c r="M106" s="50">
        <v>0</v>
      </c>
      <c r="N106" s="50">
        <v>0</v>
      </c>
      <c r="O106" s="50">
        <v>0.3</v>
      </c>
      <c r="P106" s="74">
        <v>0</v>
      </c>
      <c r="Q106" s="50">
        <v>0</v>
      </c>
      <c r="R106" s="50">
        <v>0</v>
      </c>
      <c r="S106" s="50">
        <v>0.1</v>
      </c>
    </row>
    <row r="107" spans="1:19" ht="16" customHeight="1" thickBot="1" x14ac:dyDescent="0.4">
      <c r="A107" s="108">
        <v>103</v>
      </c>
      <c r="B107" s="81" t="s">
        <v>402</v>
      </c>
      <c r="C107" s="50">
        <v>373</v>
      </c>
      <c r="D107" s="74">
        <v>4.9000000000000004</v>
      </c>
      <c r="E107" s="50">
        <v>1.3</v>
      </c>
      <c r="F107" s="50">
        <v>2.9</v>
      </c>
      <c r="G107" s="50">
        <v>8.1999999999999993</v>
      </c>
      <c r="H107" s="74">
        <v>6.2</v>
      </c>
      <c r="I107" s="50">
        <v>0.6</v>
      </c>
      <c r="J107" s="50">
        <v>5.2</v>
      </c>
      <c r="K107" s="50">
        <v>7.4</v>
      </c>
      <c r="L107" s="74">
        <v>3.3</v>
      </c>
      <c r="M107" s="50">
        <v>0.8</v>
      </c>
      <c r="N107" s="50">
        <v>2.1</v>
      </c>
      <c r="O107" s="50">
        <v>5.2</v>
      </c>
      <c r="P107" s="74">
        <v>6.5</v>
      </c>
      <c r="Q107" s="50">
        <v>0.6</v>
      </c>
      <c r="R107" s="50">
        <v>5.5</v>
      </c>
      <c r="S107" s="50">
        <v>7.8</v>
      </c>
    </row>
    <row r="108" spans="1:19" ht="15" thickBot="1" x14ac:dyDescent="0.4">
      <c r="A108" s="108">
        <v>104</v>
      </c>
      <c r="B108" s="81" t="s">
        <v>309</v>
      </c>
      <c r="C108" s="50">
        <v>5</v>
      </c>
      <c r="D108" s="74">
        <v>0</v>
      </c>
      <c r="E108" s="50">
        <v>0</v>
      </c>
      <c r="F108" s="50">
        <v>0</v>
      </c>
      <c r="G108" s="50">
        <v>0</v>
      </c>
      <c r="H108" s="74">
        <v>0</v>
      </c>
      <c r="I108" s="50">
        <v>0</v>
      </c>
      <c r="J108" s="50">
        <v>0</v>
      </c>
      <c r="K108" s="50">
        <v>0.1</v>
      </c>
      <c r="L108" s="74">
        <v>0</v>
      </c>
      <c r="M108" s="50">
        <v>0</v>
      </c>
      <c r="N108" s="50">
        <v>0</v>
      </c>
      <c r="O108" s="50">
        <v>0</v>
      </c>
      <c r="P108" s="74">
        <v>0</v>
      </c>
      <c r="Q108" s="50">
        <v>0</v>
      </c>
      <c r="R108" s="50">
        <v>0</v>
      </c>
      <c r="S108" s="50">
        <v>0.1</v>
      </c>
    </row>
    <row r="109" spans="1:19" ht="15" thickBot="1" x14ac:dyDescent="0.4">
      <c r="A109" s="108">
        <v>105</v>
      </c>
      <c r="B109" s="81" t="s">
        <v>310</v>
      </c>
      <c r="C109" s="50">
        <v>17</v>
      </c>
      <c r="D109" s="74">
        <v>0.5</v>
      </c>
      <c r="E109" s="50">
        <v>0.4</v>
      </c>
      <c r="F109" s="50">
        <v>0.1</v>
      </c>
      <c r="G109" s="50">
        <v>2.2999999999999998</v>
      </c>
      <c r="H109" s="74">
        <v>0.2</v>
      </c>
      <c r="I109" s="50">
        <v>0.1</v>
      </c>
      <c r="J109" s="50">
        <v>0.1</v>
      </c>
      <c r="K109" s="50">
        <v>0.3</v>
      </c>
      <c r="L109" s="74">
        <v>0</v>
      </c>
      <c r="M109" s="50">
        <v>0</v>
      </c>
      <c r="N109" s="50">
        <v>0</v>
      </c>
      <c r="O109" s="50">
        <v>0.2</v>
      </c>
      <c r="P109" s="74">
        <v>0.2</v>
      </c>
      <c r="Q109" s="50">
        <v>0.1</v>
      </c>
      <c r="R109" s="50">
        <v>0.1</v>
      </c>
      <c r="S109" s="50">
        <v>0.4</v>
      </c>
    </row>
    <row r="110" spans="1:19" ht="23.5" thickBot="1" x14ac:dyDescent="0.4">
      <c r="A110" s="108">
        <v>106</v>
      </c>
      <c r="B110" s="81" t="s">
        <v>311</v>
      </c>
      <c r="C110" s="50">
        <v>299</v>
      </c>
      <c r="D110" s="74">
        <v>4.5</v>
      </c>
      <c r="E110" s="50">
        <v>2.4</v>
      </c>
      <c r="F110" s="50">
        <v>1.6</v>
      </c>
      <c r="G110" s="50">
        <v>12.3</v>
      </c>
      <c r="H110" s="74">
        <v>6.3</v>
      </c>
      <c r="I110" s="50">
        <v>0.6</v>
      </c>
      <c r="J110" s="50">
        <v>5.3</v>
      </c>
      <c r="K110" s="50">
        <v>7.5</v>
      </c>
      <c r="L110" s="74">
        <v>6.9</v>
      </c>
      <c r="M110" s="50">
        <v>1.8</v>
      </c>
      <c r="N110" s="50">
        <v>4.0999999999999996</v>
      </c>
      <c r="O110" s="50">
        <v>11.2</v>
      </c>
      <c r="P110" s="74">
        <v>6.1</v>
      </c>
      <c r="Q110" s="50">
        <v>0.6</v>
      </c>
      <c r="R110" s="50">
        <v>5.0999999999999996</v>
      </c>
      <c r="S110" s="50">
        <v>7.4</v>
      </c>
    </row>
    <row r="111" spans="1:19" ht="15" thickBot="1" x14ac:dyDescent="0.4">
      <c r="A111" s="108">
        <v>107</v>
      </c>
      <c r="B111" s="81" t="s">
        <v>312</v>
      </c>
      <c r="C111" s="50">
        <v>39</v>
      </c>
      <c r="D111" s="74">
        <v>0</v>
      </c>
      <c r="E111" s="50">
        <v>0</v>
      </c>
      <c r="F111" s="50">
        <v>0</v>
      </c>
      <c r="G111" s="50">
        <v>0.2</v>
      </c>
      <c r="H111" s="74">
        <v>1.1000000000000001</v>
      </c>
      <c r="I111" s="50">
        <v>0.3</v>
      </c>
      <c r="J111" s="50">
        <v>0.6</v>
      </c>
      <c r="K111" s="50">
        <v>1.9</v>
      </c>
      <c r="L111" s="74">
        <v>0</v>
      </c>
      <c r="M111" s="50">
        <v>0</v>
      </c>
      <c r="N111" s="50">
        <v>0</v>
      </c>
      <c r="O111" s="50">
        <v>0</v>
      </c>
      <c r="P111" s="74">
        <v>1.2</v>
      </c>
      <c r="Q111" s="50">
        <v>0.3</v>
      </c>
      <c r="R111" s="50">
        <v>0.7</v>
      </c>
      <c r="S111" s="50">
        <v>2.1</v>
      </c>
    </row>
    <row r="112" spans="1:19" ht="23.5" thickBot="1" x14ac:dyDescent="0.4">
      <c r="A112" s="108">
        <v>108</v>
      </c>
      <c r="B112" s="81" t="s">
        <v>313</v>
      </c>
      <c r="C112" s="50">
        <v>198</v>
      </c>
      <c r="D112" s="74">
        <v>2.2000000000000002</v>
      </c>
      <c r="E112" s="50">
        <v>1.3</v>
      </c>
      <c r="F112" s="50">
        <v>0.7</v>
      </c>
      <c r="G112" s="50">
        <v>6.8</v>
      </c>
      <c r="H112" s="74">
        <v>4.0999999999999996</v>
      </c>
      <c r="I112" s="50">
        <v>0.4</v>
      </c>
      <c r="J112" s="50">
        <v>3.4</v>
      </c>
      <c r="K112" s="50">
        <v>4.9000000000000004</v>
      </c>
      <c r="L112" s="74">
        <v>1.5</v>
      </c>
      <c r="M112" s="50">
        <v>0.6</v>
      </c>
      <c r="N112" s="50">
        <v>0.7</v>
      </c>
      <c r="O112" s="50">
        <v>3.2</v>
      </c>
      <c r="P112" s="74">
        <v>4.3</v>
      </c>
      <c r="Q112" s="50">
        <v>0.4</v>
      </c>
      <c r="R112" s="50">
        <v>3.5</v>
      </c>
      <c r="S112" s="50">
        <v>5.2</v>
      </c>
    </row>
    <row r="113" spans="1:19" ht="15" thickBot="1" x14ac:dyDescent="0.4">
      <c r="A113" s="108">
        <v>109</v>
      </c>
      <c r="B113" s="81" t="s">
        <v>314</v>
      </c>
      <c r="C113" s="50">
        <v>5</v>
      </c>
      <c r="D113" s="74">
        <v>0</v>
      </c>
      <c r="E113" s="50">
        <v>0</v>
      </c>
      <c r="F113" s="50">
        <v>0</v>
      </c>
      <c r="G113" s="50">
        <v>0</v>
      </c>
      <c r="H113" s="74">
        <v>0.2</v>
      </c>
      <c r="I113" s="50">
        <v>0.1</v>
      </c>
      <c r="J113" s="50">
        <v>0.1</v>
      </c>
      <c r="K113" s="50">
        <v>0.7</v>
      </c>
      <c r="L113" s="74">
        <v>0.6</v>
      </c>
      <c r="M113" s="50">
        <v>0.6</v>
      </c>
      <c r="N113" s="50">
        <v>0.1</v>
      </c>
      <c r="O113" s="50">
        <v>3.9</v>
      </c>
      <c r="P113" s="74">
        <v>0.2</v>
      </c>
      <c r="Q113" s="50">
        <v>0.1</v>
      </c>
      <c r="R113" s="50">
        <v>0.1</v>
      </c>
      <c r="S113" s="50">
        <v>0.6</v>
      </c>
    </row>
    <row r="114" spans="1:19" ht="15" thickBot="1" x14ac:dyDescent="0.4">
      <c r="A114" s="108">
        <v>110</v>
      </c>
      <c r="B114" s="81" t="s">
        <v>315</v>
      </c>
      <c r="C114" s="50">
        <v>0</v>
      </c>
      <c r="D114" s="74">
        <v>0</v>
      </c>
      <c r="E114" s="50">
        <v>0</v>
      </c>
      <c r="F114" s="50">
        <v>0</v>
      </c>
      <c r="G114" s="50">
        <v>0</v>
      </c>
      <c r="H114" s="74">
        <v>0</v>
      </c>
      <c r="I114" s="50">
        <v>0</v>
      </c>
      <c r="J114" s="50">
        <v>0</v>
      </c>
      <c r="K114" s="50">
        <v>0</v>
      </c>
      <c r="L114" s="74">
        <v>0</v>
      </c>
      <c r="M114" s="50">
        <v>0</v>
      </c>
      <c r="N114" s="50">
        <v>0</v>
      </c>
      <c r="O114" s="50">
        <v>0</v>
      </c>
      <c r="P114" s="74">
        <v>0</v>
      </c>
      <c r="Q114" s="50">
        <v>0</v>
      </c>
      <c r="R114" s="50">
        <v>0</v>
      </c>
      <c r="S114" s="50">
        <v>0</v>
      </c>
    </row>
    <row r="115" spans="1:19" ht="15" thickBot="1" x14ac:dyDescent="0.4">
      <c r="A115" s="108">
        <v>111</v>
      </c>
      <c r="B115" s="81" t="s">
        <v>316</v>
      </c>
      <c r="C115" s="50">
        <v>0</v>
      </c>
      <c r="D115" s="74">
        <v>0</v>
      </c>
      <c r="E115" s="50">
        <v>0</v>
      </c>
      <c r="F115" s="50">
        <v>0</v>
      </c>
      <c r="G115" s="50">
        <v>0</v>
      </c>
      <c r="H115" s="74">
        <v>0</v>
      </c>
      <c r="I115" s="50">
        <v>0</v>
      </c>
      <c r="J115" s="50">
        <v>0</v>
      </c>
      <c r="K115" s="50">
        <v>0</v>
      </c>
      <c r="L115" s="74">
        <v>0</v>
      </c>
      <c r="M115" s="50">
        <v>0</v>
      </c>
      <c r="N115" s="50">
        <v>0</v>
      </c>
      <c r="O115" s="50">
        <v>0</v>
      </c>
      <c r="P115" s="74">
        <v>0</v>
      </c>
      <c r="Q115" s="50">
        <v>0</v>
      </c>
      <c r="R115" s="50">
        <v>0</v>
      </c>
      <c r="S115" s="50">
        <v>0</v>
      </c>
    </row>
    <row r="116" spans="1:19" ht="15" thickBot="1" x14ac:dyDescent="0.4">
      <c r="A116" s="108">
        <v>112</v>
      </c>
      <c r="B116" s="81" t="s">
        <v>317</v>
      </c>
      <c r="C116" s="50">
        <v>8</v>
      </c>
      <c r="D116" s="74">
        <v>0</v>
      </c>
      <c r="E116" s="50">
        <v>0</v>
      </c>
      <c r="F116" s="50">
        <v>0</v>
      </c>
      <c r="G116" s="50">
        <v>0</v>
      </c>
      <c r="H116" s="74">
        <v>0.1</v>
      </c>
      <c r="I116" s="50">
        <v>0</v>
      </c>
      <c r="J116" s="50">
        <v>0.1</v>
      </c>
      <c r="K116" s="50">
        <v>0.3</v>
      </c>
      <c r="L116" s="74">
        <v>0</v>
      </c>
      <c r="M116" s="50">
        <v>0</v>
      </c>
      <c r="N116" s="50">
        <v>0</v>
      </c>
      <c r="O116" s="50">
        <v>0</v>
      </c>
      <c r="P116" s="74">
        <v>0.1</v>
      </c>
      <c r="Q116" s="50">
        <v>0.1</v>
      </c>
      <c r="R116" s="50">
        <v>0.1</v>
      </c>
      <c r="S116" s="50">
        <v>0.3</v>
      </c>
    </row>
    <row r="117" spans="1:19" ht="15" thickBot="1" x14ac:dyDescent="0.4">
      <c r="A117" s="108">
        <v>113</v>
      </c>
      <c r="B117" s="81" t="s">
        <v>318</v>
      </c>
      <c r="C117" s="50">
        <v>3</v>
      </c>
      <c r="D117" s="74">
        <v>0</v>
      </c>
      <c r="E117" s="50">
        <v>0</v>
      </c>
      <c r="F117" s="50">
        <v>0</v>
      </c>
      <c r="G117" s="50">
        <v>0</v>
      </c>
      <c r="H117" s="74">
        <v>0</v>
      </c>
      <c r="I117" s="50">
        <v>0</v>
      </c>
      <c r="J117" s="50">
        <v>0</v>
      </c>
      <c r="K117" s="50">
        <v>0.1</v>
      </c>
      <c r="L117" s="74">
        <v>0.1</v>
      </c>
      <c r="M117" s="50">
        <v>0.1</v>
      </c>
      <c r="N117" s="50">
        <v>0</v>
      </c>
      <c r="O117" s="50">
        <v>0.9</v>
      </c>
      <c r="P117" s="74">
        <v>0</v>
      </c>
      <c r="Q117" s="50">
        <v>0</v>
      </c>
      <c r="R117" s="50">
        <v>0</v>
      </c>
      <c r="S117" s="50">
        <v>0.1</v>
      </c>
    </row>
    <row r="118" spans="1:19" ht="15" thickBot="1" x14ac:dyDescent="0.4">
      <c r="A118" s="108">
        <v>114</v>
      </c>
      <c r="B118" s="81" t="s">
        <v>319</v>
      </c>
      <c r="C118" s="50">
        <v>3</v>
      </c>
      <c r="D118" s="74">
        <v>0</v>
      </c>
      <c r="E118" s="50">
        <v>0</v>
      </c>
      <c r="F118" s="50">
        <v>0</v>
      </c>
      <c r="G118" s="50">
        <v>0</v>
      </c>
      <c r="H118" s="74">
        <v>0</v>
      </c>
      <c r="I118" s="50">
        <v>0</v>
      </c>
      <c r="J118" s="50">
        <v>0</v>
      </c>
      <c r="K118" s="50">
        <v>0.2</v>
      </c>
      <c r="L118" s="74">
        <v>0.1</v>
      </c>
      <c r="M118" s="50">
        <v>0.1</v>
      </c>
      <c r="N118" s="50">
        <v>0</v>
      </c>
      <c r="O118" s="50">
        <v>0.9</v>
      </c>
      <c r="P118" s="74">
        <v>0</v>
      </c>
      <c r="Q118" s="50">
        <v>0</v>
      </c>
      <c r="R118" s="50">
        <v>0</v>
      </c>
      <c r="S118" s="50">
        <v>0.2</v>
      </c>
    </row>
    <row r="119" spans="1:19" ht="15" thickBot="1" x14ac:dyDescent="0.4">
      <c r="A119" s="108">
        <v>115</v>
      </c>
      <c r="B119" s="81" t="s">
        <v>320</v>
      </c>
      <c r="C119" s="50">
        <v>15</v>
      </c>
      <c r="D119" s="74">
        <v>0.2</v>
      </c>
      <c r="E119" s="50">
        <v>0.2</v>
      </c>
      <c r="F119" s="50">
        <v>0.1</v>
      </c>
      <c r="G119" s="50">
        <v>1</v>
      </c>
      <c r="H119" s="74">
        <v>0.2</v>
      </c>
      <c r="I119" s="50">
        <v>0.1</v>
      </c>
      <c r="J119" s="50">
        <v>0.1</v>
      </c>
      <c r="K119" s="50">
        <v>0.4</v>
      </c>
      <c r="L119" s="74">
        <v>0</v>
      </c>
      <c r="M119" s="50">
        <v>0</v>
      </c>
      <c r="N119" s="50">
        <v>0</v>
      </c>
      <c r="O119" s="50">
        <v>0</v>
      </c>
      <c r="P119" s="74">
        <v>0.2</v>
      </c>
      <c r="Q119" s="50">
        <v>0.1</v>
      </c>
      <c r="R119" s="50">
        <v>0.1</v>
      </c>
      <c r="S119" s="50">
        <v>0.4</v>
      </c>
    </row>
    <row r="120" spans="1:19" ht="15" thickBot="1" x14ac:dyDescent="0.4">
      <c r="A120" s="108">
        <v>116</v>
      </c>
      <c r="B120" s="81" t="s">
        <v>321</v>
      </c>
      <c r="C120" s="50">
        <v>5</v>
      </c>
      <c r="D120" s="74">
        <v>0</v>
      </c>
      <c r="E120" s="50">
        <v>0</v>
      </c>
      <c r="F120" s="50">
        <v>0</v>
      </c>
      <c r="G120" s="50">
        <v>0</v>
      </c>
      <c r="H120" s="74">
        <v>0.1</v>
      </c>
      <c r="I120" s="50">
        <v>0</v>
      </c>
      <c r="J120" s="50">
        <v>0</v>
      </c>
      <c r="K120" s="50">
        <v>0.2</v>
      </c>
      <c r="L120" s="74">
        <v>0.2</v>
      </c>
      <c r="M120" s="50">
        <v>0.2</v>
      </c>
      <c r="N120" s="50">
        <v>0</v>
      </c>
      <c r="O120" s="50">
        <v>1.1000000000000001</v>
      </c>
      <c r="P120" s="74">
        <v>0</v>
      </c>
      <c r="Q120" s="50">
        <v>0</v>
      </c>
      <c r="R120" s="50">
        <v>0</v>
      </c>
      <c r="S120" s="50">
        <v>0.1</v>
      </c>
    </row>
    <row r="121" spans="1:19" ht="15" thickBot="1" x14ac:dyDescent="0.4">
      <c r="A121" s="108">
        <v>117</v>
      </c>
      <c r="B121" s="81" t="s">
        <v>322</v>
      </c>
      <c r="C121" s="50">
        <v>1</v>
      </c>
      <c r="D121" s="74">
        <v>0</v>
      </c>
      <c r="E121" s="50">
        <v>0</v>
      </c>
      <c r="F121" s="50">
        <v>0</v>
      </c>
      <c r="G121" s="50">
        <v>0</v>
      </c>
      <c r="H121" s="74">
        <v>0</v>
      </c>
      <c r="I121" s="50">
        <v>0</v>
      </c>
      <c r="J121" s="50">
        <v>0</v>
      </c>
      <c r="K121" s="50">
        <v>0</v>
      </c>
      <c r="L121" s="74">
        <v>0</v>
      </c>
      <c r="M121" s="50">
        <v>0</v>
      </c>
      <c r="N121" s="50">
        <v>0</v>
      </c>
      <c r="O121" s="50">
        <v>0</v>
      </c>
      <c r="P121" s="74">
        <v>0</v>
      </c>
      <c r="Q121" s="50">
        <v>0</v>
      </c>
      <c r="R121" s="50">
        <v>0</v>
      </c>
      <c r="S121" s="50">
        <v>0</v>
      </c>
    </row>
    <row r="122" spans="1:19" ht="15" thickBot="1" x14ac:dyDescent="0.4">
      <c r="A122" s="108">
        <v>118</v>
      </c>
      <c r="B122" s="81" t="s">
        <v>323</v>
      </c>
      <c r="C122" s="50">
        <v>23</v>
      </c>
      <c r="D122" s="74">
        <v>2.1</v>
      </c>
      <c r="E122" s="50">
        <v>1.4</v>
      </c>
      <c r="F122" s="50">
        <v>0.5</v>
      </c>
      <c r="G122" s="50">
        <v>7.7</v>
      </c>
      <c r="H122" s="74">
        <v>0.6</v>
      </c>
      <c r="I122" s="50">
        <v>0.2</v>
      </c>
      <c r="J122" s="50">
        <v>0.3</v>
      </c>
      <c r="K122" s="50">
        <v>1.3</v>
      </c>
      <c r="L122" s="74">
        <v>1.2</v>
      </c>
      <c r="M122" s="50">
        <v>0.7</v>
      </c>
      <c r="N122" s="50">
        <v>0.4</v>
      </c>
      <c r="O122" s="50">
        <v>3.7</v>
      </c>
      <c r="P122" s="74">
        <v>0.6</v>
      </c>
      <c r="Q122" s="50">
        <v>0.2</v>
      </c>
      <c r="R122" s="50">
        <v>0.3</v>
      </c>
      <c r="S122" s="50">
        <v>1.3</v>
      </c>
    </row>
    <row r="123" spans="1:19" ht="15" thickBot="1" x14ac:dyDescent="0.4">
      <c r="A123" s="108">
        <v>119</v>
      </c>
      <c r="B123" s="81" t="s">
        <v>324</v>
      </c>
      <c r="C123" s="50">
        <v>58</v>
      </c>
      <c r="D123" s="74">
        <v>0.4</v>
      </c>
      <c r="E123" s="50">
        <v>0.3</v>
      </c>
      <c r="F123" s="50">
        <v>0.1</v>
      </c>
      <c r="G123" s="50">
        <v>1.5</v>
      </c>
      <c r="H123" s="74">
        <v>1.6</v>
      </c>
      <c r="I123" s="50">
        <v>0.3</v>
      </c>
      <c r="J123" s="50">
        <v>1.1000000000000001</v>
      </c>
      <c r="K123" s="50">
        <v>2.4</v>
      </c>
      <c r="L123" s="74">
        <v>1.1000000000000001</v>
      </c>
      <c r="M123" s="50">
        <v>0.7</v>
      </c>
      <c r="N123" s="50">
        <v>0.3</v>
      </c>
      <c r="O123" s="50">
        <v>3.8</v>
      </c>
      <c r="P123" s="74">
        <v>1.7</v>
      </c>
      <c r="Q123" s="50">
        <v>0.3</v>
      </c>
      <c r="R123" s="50">
        <v>1.1000000000000001</v>
      </c>
      <c r="S123" s="50">
        <v>2.5</v>
      </c>
    </row>
    <row r="124" spans="1:19" ht="15" thickBot="1" x14ac:dyDescent="0.4">
      <c r="A124" s="108">
        <v>120</v>
      </c>
      <c r="B124" s="81" t="s">
        <v>325</v>
      </c>
      <c r="C124" s="50">
        <v>142</v>
      </c>
      <c r="D124" s="74">
        <v>2.2000000000000002</v>
      </c>
      <c r="E124" s="50">
        <v>1.6</v>
      </c>
      <c r="F124" s="50">
        <v>0.5</v>
      </c>
      <c r="G124" s="50">
        <v>8.6999999999999993</v>
      </c>
      <c r="H124" s="74">
        <v>3.5</v>
      </c>
      <c r="I124" s="50">
        <v>0.5</v>
      </c>
      <c r="J124" s="50">
        <v>2.7</v>
      </c>
      <c r="K124" s="50">
        <v>4.7</v>
      </c>
      <c r="L124" s="74">
        <v>4.7</v>
      </c>
      <c r="M124" s="50">
        <v>1.3</v>
      </c>
      <c r="N124" s="50">
        <v>2.7</v>
      </c>
      <c r="O124" s="50">
        <v>8</v>
      </c>
      <c r="P124" s="74">
        <v>3.3</v>
      </c>
      <c r="Q124" s="50">
        <v>0.5</v>
      </c>
      <c r="R124" s="50">
        <v>2.4</v>
      </c>
      <c r="S124" s="50">
        <v>4.5999999999999996</v>
      </c>
    </row>
    <row r="125" spans="1:19" ht="15" thickBot="1" x14ac:dyDescent="0.4">
      <c r="A125" s="108">
        <v>121</v>
      </c>
      <c r="B125" s="81" t="s">
        <v>326</v>
      </c>
      <c r="C125" s="50">
        <v>1</v>
      </c>
      <c r="D125" s="74">
        <v>0</v>
      </c>
      <c r="E125" s="50">
        <v>0</v>
      </c>
      <c r="F125" s="50">
        <v>0</v>
      </c>
      <c r="G125" s="50">
        <v>0</v>
      </c>
      <c r="H125" s="74">
        <v>0</v>
      </c>
      <c r="I125" s="50">
        <v>0</v>
      </c>
      <c r="J125" s="50">
        <v>0</v>
      </c>
      <c r="K125" s="50">
        <v>0</v>
      </c>
      <c r="L125" s="74">
        <v>0</v>
      </c>
      <c r="M125" s="50">
        <v>0</v>
      </c>
      <c r="N125" s="50">
        <v>0</v>
      </c>
      <c r="O125" s="50">
        <v>0</v>
      </c>
      <c r="P125" s="74">
        <v>0</v>
      </c>
      <c r="Q125" s="50">
        <v>0</v>
      </c>
      <c r="R125" s="50">
        <v>0</v>
      </c>
      <c r="S125" s="50">
        <v>0</v>
      </c>
    </row>
    <row r="126" spans="1:19" ht="15" thickBot="1" x14ac:dyDescent="0.4">
      <c r="A126" s="108">
        <v>122</v>
      </c>
      <c r="B126" s="81" t="s">
        <v>327</v>
      </c>
      <c r="C126" s="50">
        <v>10</v>
      </c>
      <c r="D126" s="74">
        <v>0</v>
      </c>
      <c r="E126" s="50">
        <v>0</v>
      </c>
      <c r="F126" s="50">
        <v>0</v>
      </c>
      <c r="G126" s="50">
        <v>0</v>
      </c>
      <c r="H126" s="74">
        <v>0.2</v>
      </c>
      <c r="I126" s="50">
        <v>0.1</v>
      </c>
      <c r="J126" s="50">
        <v>0.1</v>
      </c>
      <c r="K126" s="50">
        <v>0.7</v>
      </c>
      <c r="L126" s="74">
        <v>0</v>
      </c>
      <c r="M126" s="50">
        <v>0</v>
      </c>
      <c r="N126" s="50">
        <v>0</v>
      </c>
      <c r="O126" s="50">
        <v>0</v>
      </c>
      <c r="P126" s="74">
        <v>0.3</v>
      </c>
      <c r="Q126" s="50">
        <v>0.1</v>
      </c>
      <c r="R126" s="50">
        <v>0.1</v>
      </c>
      <c r="S126" s="50">
        <v>0.8</v>
      </c>
    </row>
    <row r="127" spans="1:19" ht="15" thickBot="1" x14ac:dyDescent="0.4">
      <c r="A127" s="108">
        <v>123</v>
      </c>
      <c r="B127" s="81" t="s">
        <v>328</v>
      </c>
      <c r="C127" s="50">
        <v>9</v>
      </c>
      <c r="D127" s="74">
        <v>0</v>
      </c>
      <c r="E127" s="50">
        <v>0</v>
      </c>
      <c r="F127" s="50">
        <v>0</v>
      </c>
      <c r="G127" s="50">
        <v>0</v>
      </c>
      <c r="H127" s="74">
        <v>0.2</v>
      </c>
      <c r="I127" s="50">
        <v>0.1</v>
      </c>
      <c r="J127" s="50">
        <v>0.1</v>
      </c>
      <c r="K127" s="50">
        <v>0.5</v>
      </c>
      <c r="L127" s="74">
        <v>0.7</v>
      </c>
      <c r="M127" s="50">
        <v>0.6</v>
      </c>
      <c r="N127" s="50">
        <v>0.1</v>
      </c>
      <c r="O127" s="50">
        <v>3.5</v>
      </c>
      <c r="P127" s="74">
        <v>0.1</v>
      </c>
      <c r="Q127" s="50">
        <v>0.1</v>
      </c>
      <c r="R127" s="50">
        <v>0</v>
      </c>
      <c r="S127" s="50">
        <v>0.3</v>
      </c>
    </row>
    <row r="128" spans="1:19" ht="15" thickBot="1" x14ac:dyDescent="0.4">
      <c r="A128" s="108">
        <v>124</v>
      </c>
      <c r="B128" s="81" t="s">
        <v>329</v>
      </c>
      <c r="C128" s="50">
        <v>26</v>
      </c>
      <c r="D128" s="74">
        <v>0.5</v>
      </c>
      <c r="E128" s="50">
        <v>0.5</v>
      </c>
      <c r="F128" s="50">
        <v>0.1</v>
      </c>
      <c r="G128" s="50">
        <v>3.6</v>
      </c>
      <c r="H128" s="74">
        <v>0.5</v>
      </c>
      <c r="I128" s="50">
        <v>0.1</v>
      </c>
      <c r="J128" s="50">
        <v>0.3</v>
      </c>
      <c r="K128" s="50">
        <v>0.8</v>
      </c>
      <c r="L128" s="74">
        <v>0.3</v>
      </c>
      <c r="M128" s="50">
        <v>0.3</v>
      </c>
      <c r="N128" s="50">
        <v>0.1</v>
      </c>
      <c r="O128" s="50">
        <v>1.6</v>
      </c>
      <c r="P128" s="74">
        <v>0.5</v>
      </c>
      <c r="Q128" s="50">
        <v>0.1</v>
      </c>
      <c r="R128" s="50">
        <v>0.3</v>
      </c>
      <c r="S128" s="50">
        <v>0.9</v>
      </c>
    </row>
    <row r="129" spans="1:19" ht="15" thickBot="1" x14ac:dyDescent="0.4">
      <c r="A129" s="108">
        <v>125</v>
      </c>
      <c r="B129" s="81" t="s">
        <v>330</v>
      </c>
      <c r="C129" s="50">
        <v>20</v>
      </c>
      <c r="D129" s="74">
        <v>0.4</v>
      </c>
      <c r="E129" s="50">
        <v>0.3</v>
      </c>
      <c r="F129" s="50">
        <v>0.1</v>
      </c>
      <c r="G129" s="50">
        <v>1.9</v>
      </c>
      <c r="H129" s="74">
        <v>0.5</v>
      </c>
      <c r="I129" s="50">
        <v>0.1</v>
      </c>
      <c r="J129" s="50">
        <v>0.2</v>
      </c>
      <c r="K129" s="50">
        <v>0.9</v>
      </c>
      <c r="L129" s="74">
        <v>0.2</v>
      </c>
      <c r="M129" s="50">
        <v>0.1</v>
      </c>
      <c r="N129" s="50">
        <v>0.1</v>
      </c>
      <c r="O129" s="50">
        <v>0.5</v>
      </c>
      <c r="P129" s="74">
        <v>0.5</v>
      </c>
      <c r="Q129" s="50">
        <v>0.2</v>
      </c>
      <c r="R129" s="50">
        <v>0.3</v>
      </c>
      <c r="S129" s="50">
        <v>0.9</v>
      </c>
    </row>
    <row r="130" spans="1:19" ht="15" thickBot="1" x14ac:dyDescent="0.4">
      <c r="A130" s="108">
        <v>126</v>
      </c>
      <c r="B130" s="81" t="s">
        <v>331</v>
      </c>
      <c r="C130" s="50">
        <v>20</v>
      </c>
      <c r="D130" s="74">
        <v>0.5</v>
      </c>
      <c r="E130" s="50">
        <v>0.4</v>
      </c>
      <c r="F130" s="50">
        <v>0.1</v>
      </c>
      <c r="G130" s="50">
        <v>2.2000000000000002</v>
      </c>
      <c r="H130" s="74">
        <v>0.3</v>
      </c>
      <c r="I130" s="50">
        <v>0.1</v>
      </c>
      <c r="J130" s="50">
        <v>0.1</v>
      </c>
      <c r="K130" s="50">
        <v>0.5</v>
      </c>
      <c r="L130" s="74">
        <v>0.8</v>
      </c>
      <c r="M130" s="50">
        <v>0.4</v>
      </c>
      <c r="N130" s="50">
        <v>0.3</v>
      </c>
      <c r="O130" s="50">
        <v>2</v>
      </c>
      <c r="P130" s="74">
        <v>0.2</v>
      </c>
      <c r="Q130" s="50">
        <v>0.1</v>
      </c>
      <c r="R130" s="50">
        <v>0.1</v>
      </c>
      <c r="S130" s="50">
        <v>0.4</v>
      </c>
    </row>
    <row r="131" spans="1:19" ht="15" thickBot="1" x14ac:dyDescent="0.4">
      <c r="A131" s="108">
        <v>127</v>
      </c>
      <c r="B131" s="81" t="s">
        <v>332</v>
      </c>
      <c r="C131" s="50">
        <v>123</v>
      </c>
      <c r="D131" s="74">
        <v>1.8</v>
      </c>
      <c r="E131" s="50">
        <v>1.7</v>
      </c>
      <c r="F131" s="50">
        <v>0.3</v>
      </c>
      <c r="G131" s="50">
        <v>10.5</v>
      </c>
      <c r="H131" s="74">
        <v>2.2999999999999998</v>
      </c>
      <c r="I131" s="50">
        <v>0.3</v>
      </c>
      <c r="J131" s="50">
        <v>1.7</v>
      </c>
      <c r="K131" s="50">
        <v>3</v>
      </c>
      <c r="L131" s="74">
        <v>2.9</v>
      </c>
      <c r="M131" s="50">
        <v>0.8</v>
      </c>
      <c r="N131" s="50">
        <v>1.7</v>
      </c>
      <c r="O131" s="50">
        <v>5</v>
      </c>
      <c r="P131" s="74">
        <v>2.1</v>
      </c>
      <c r="Q131" s="50">
        <v>0.3</v>
      </c>
      <c r="R131" s="50">
        <v>1.6</v>
      </c>
      <c r="S131" s="50">
        <v>2.9</v>
      </c>
    </row>
    <row r="132" spans="1:19" ht="15" thickBot="1" x14ac:dyDescent="0.4">
      <c r="A132" s="108">
        <v>128</v>
      </c>
      <c r="B132" s="81" t="s">
        <v>333</v>
      </c>
      <c r="C132" s="50">
        <v>0</v>
      </c>
      <c r="D132" s="74">
        <v>0</v>
      </c>
      <c r="E132" s="50">
        <v>0</v>
      </c>
      <c r="F132" s="50">
        <v>0</v>
      </c>
      <c r="G132" s="50">
        <v>0</v>
      </c>
      <c r="H132" s="74">
        <v>0</v>
      </c>
      <c r="I132" s="50">
        <v>0</v>
      </c>
      <c r="J132" s="50">
        <v>0</v>
      </c>
      <c r="K132" s="50">
        <v>0</v>
      </c>
      <c r="L132" s="74">
        <v>0</v>
      </c>
      <c r="M132" s="50">
        <v>0</v>
      </c>
      <c r="N132" s="50">
        <v>0</v>
      </c>
      <c r="O132" s="50">
        <v>0</v>
      </c>
      <c r="P132" s="74">
        <v>0</v>
      </c>
      <c r="Q132" s="50">
        <v>0</v>
      </c>
      <c r="R132" s="50">
        <v>0</v>
      </c>
      <c r="S132" s="50">
        <v>0</v>
      </c>
    </row>
    <row r="133" spans="1:19" ht="15" thickBot="1" x14ac:dyDescent="0.4">
      <c r="A133" s="108">
        <v>129</v>
      </c>
      <c r="B133" s="81" t="s">
        <v>334</v>
      </c>
      <c r="C133" s="50">
        <v>0</v>
      </c>
      <c r="D133" s="74">
        <v>0</v>
      </c>
      <c r="E133" s="50">
        <v>0</v>
      </c>
      <c r="F133" s="50">
        <v>0</v>
      </c>
      <c r="G133" s="50">
        <v>0</v>
      </c>
      <c r="H133" s="74">
        <v>0</v>
      </c>
      <c r="I133" s="50">
        <v>0</v>
      </c>
      <c r="J133" s="50">
        <v>0</v>
      </c>
      <c r="K133" s="50">
        <v>0</v>
      </c>
      <c r="L133" s="74">
        <v>0</v>
      </c>
      <c r="M133" s="50">
        <v>0</v>
      </c>
      <c r="N133" s="50">
        <v>0</v>
      </c>
      <c r="O133" s="50">
        <v>0</v>
      </c>
      <c r="P133" s="74">
        <v>0</v>
      </c>
      <c r="Q133" s="50">
        <v>0</v>
      </c>
      <c r="R133" s="50">
        <v>0</v>
      </c>
      <c r="S133" s="50">
        <v>0</v>
      </c>
    </row>
    <row r="134" spans="1:19" ht="15" thickBot="1" x14ac:dyDescent="0.4">
      <c r="A134" s="108">
        <v>130</v>
      </c>
      <c r="B134" s="81" t="s">
        <v>335</v>
      </c>
      <c r="C134" s="50">
        <v>1</v>
      </c>
      <c r="D134" s="74">
        <v>0</v>
      </c>
      <c r="E134" s="50">
        <v>0</v>
      </c>
      <c r="F134" s="50">
        <v>0</v>
      </c>
      <c r="G134" s="50">
        <v>0</v>
      </c>
      <c r="H134" s="74">
        <v>0</v>
      </c>
      <c r="I134" s="50">
        <v>0</v>
      </c>
      <c r="J134" s="50">
        <v>0</v>
      </c>
      <c r="K134" s="50">
        <v>0.1</v>
      </c>
      <c r="L134" s="74">
        <v>0</v>
      </c>
      <c r="M134" s="50">
        <v>0</v>
      </c>
      <c r="N134" s="50">
        <v>0</v>
      </c>
      <c r="O134" s="50">
        <v>0</v>
      </c>
      <c r="P134" s="74">
        <v>0</v>
      </c>
      <c r="Q134" s="50">
        <v>0</v>
      </c>
      <c r="R134" s="50">
        <v>0</v>
      </c>
      <c r="S134" s="50">
        <v>0.1</v>
      </c>
    </row>
    <row r="135" spans="1:19" ht="15" thickBot="1" x14ac:dyDescent="0.4">
      <c r="A135" s="108">
        <v>131</v>
      </c>
      <c r="B135" s="81" t="s">
        <v>336</v>
      </c>
      <c r="C135" s="50">
        <v>55</v>
      </c>
      <c r="D135" s="74">
        <v>0.2</v>
      </c>
      <c r="E135" s="50">
        <v>0.2</v>
      </c>
      <c r="F135" s="50">
        <v>0</v>
      </c>
      <c r="G135" s="50">
        <v>1.3</v>
      </c>
      <c r="H135" s="74">
        <v>0.9</v>
      </c>
      <c r="I135" s="50">
        <v>0.2</v>
      </c>
      <c r="J135" s="50">
        <v>0.6</v>
      </c>
      <c r="K135" s="50">
        <v>1.3</v>
      </c>
      <c r="L135" s="74">
        <v>0.1</v>
      </c>
      <c r="M135" s="50">
        <v>0.1</v>
      </c>
      <c r="N135" s="50">
        <v>0</v>
      </c>
      <c r="O135" s="50">
        <v>0.4</v>
      </c>
      <c r="P135" s="74">
        <v>1</v>
      </c>
      <c r="Q135" s="50">
        <v>0.2</v>
      </c>
      <c r="R135" s="50">
        <v>0.7</v>
      </c>
      <c r="S135" s="50">
        <v>1.5</v>
      </c>
    </row>
    <row r="136" spans="1:19" ht="15" thickBot="1" x14ac:dyDescent="0.4">
      <c r="A136" s="108">
        <v>132</v>
      </c>
      <c r="B136" s="81" t="s">
        <v>337</v>
      </c>
      <c r="C136" s="50">
        <v>23</v>
      </c>
      <c r="D136" s="74">
        <v>1.2</v>
      </c>
      <c r="E136" s="50">
        <v>0.9</v>
      </c>
      <c r="F136" s="50">
        <v>0.2</v>
      </c>
      <c r="G136" s="50">
        <v>5.5</v>
      </c>
      <c r="H136" s="74">
        <v>0.2</v>
      </c>
      <c r="I136" s="50">
        <v>0.1</v>
      </c>
      <c r="J136" s="50">
        <v>0.1</v>
      </c>
      <c r="K136" s="50">
        <v>0.4</v>
      </c>
      <c r="L136" s="74">
        <v>0</v>
      </c>
      <c r="M136" s="50">
        <v>0</v>
      </c>
      <c r="N136" s="50">
        <v>0</v>
      </c>
      <c r="O136" s="50">
        <v>0</v>
      </c>
      <c r="P136" s="74">
        <v>0.3</v>
      </c>
      <c r="Q136" s="50">
        <v>0.1</v>
      </c>
      <c r="R136" s="50">
        <v>0.2</v>
      </c>
      <c r="S136" s="50">
        <v>0.5</v>
      </c>
    </row>
    <row r="137" spans="1:19" ht="15" thickBot="1" x14ac:dyDescent="0.4">
      <c r="A137" s="108">
        <v>133</v>
      </c>
      <c r="B137" s="81" t="s">
        <v>338</v>
      </c>
      <c r="C137" s="50">
        <v>98</v>
      </c>
      <c r="D137" s="74">
        <v>2.5</v>
      </c>
      <c r="E137" s="50">
        <v>1.5</v>
      </c>
      <c r="F137" s="50">
        <v>0.7</v>
      </c>
      <c r="G137" s="50">
        <v>8.1</v>
      </c>
      <c r="H137" s="74">
        <v>1.6</v>
      </c>
      <c r="I137" s="50">
        <v>0.3</v>
      </c>
      <c r="J137" s="50">
        <v>1.1000000000000001</v>
      </c>
      <c r="K137" s="50">
        <v>2.2999999999999998</v>
      </c>
      <c r="L137" s="74">
        <v>0.5</v>
      </c>
      <c r="M137" s="50">
        <v>0.2</v>
      </c>
      <c r="N137" s="50">
        <v>0.2</v>
      </c>
      <c r="O137" s="50">
        <v>1.2</v>
      </c>
      <c r="P137" s="74">
        <v>1.8</v>
      </c>
      <c r="Q137" s="50">
        <v>0.3</v>
      </c>
      <c r="R137" s="50">
        <v>1.3</v>
      </c>
      <c r="S137" s="50">
        <v>2.6</v>
      </c>
    </row>
    <row r="138" spans="1:19" ht="15" thickBot="1" x14ac:dyDescent="0.4">
      <c r="A138" s="108">
        <v>134</v>
      </c>
      <c r="B138" s="81" t="s">
        <v>339</v>
      </c>
      <c r="C138" s="50">
        <v>155</v>
      </c>
      <c r="D138" s="74">
        <v>2.4</v>
      </c>
      <c r="E138" s="50">
        <v>1</v>
      </c>
      <c r="F138" s="50">
        <v>1</v>
      </c>
      <c r="G138" s="50">
        <v>5.5</v>
      </c>
      <c r="H138" s="74">
        <v>2.4</v>
      </c>
      <c r="I138" s="50">
        <v>0.3</v>
      </c>
      <c r="J138" s="50">
        <v>1.9</v>
      </c>
      <c r="K138" s="50">
        <v>3.1</v>
      </c>
      <c r="L138" s="74">
        <v>0.3</v>
      </c>
      <c r="M138" s="50">
        <v>0.2</v>
      </c>
      <c r="N138" s="50">
        <v>0.1</v>
      </c>
      <c r="O138" s="50">
        <v>0.8</v>
      </c>
      <c r="P138" s="74">
        <v>2.7</v>
      </c>
      <c r="Q138" s="50">
        <v>0.3</v>
      </c>
      <c r="R138" s="50">
        <v>2.1</v>
      </c>
      <c r="S138" s="50">
        <v>3.4</v>
      </c>
    </row>
    <row r="139" spans="1:19" ht="15" thickBot="1" x14ac:dyDescent="0.4">
      <c r="A139" s="108">
        <v>135</v>
      </c>
      <c r="B139" s="81" t="s">
        <v>340</v>
      </c>
      <c r="C139" s="50">
        <v>20</v>
      </c>
      <c r="D139" s="74">
        <v>0.4</v>
      </c>
      <c r="E139" s="50">
        <v>0.4</v>
      </c>
      <c r="F139" s="50">
        <v>0.1</v>
      </c>
      <c r="G139" s="50">
        <v>2.6</v>
      </c>
      <c r="H139" s="74">
        <v>0.7</v>
      </c>
      <c r="I139" s="50">
        <v>0.3</v>
      </c>
      <c r="J139" s="50">
        <v>0.3</v>
      </c>
      <c r="K139" s="50">
        <v>1.5</v>
      </c>
      <c r="L139" s="74">
        <v>0</v>
      </c>
      <c r="M139" s="50">
        <v>0</v>
      </c>
      <c r="N139" s="50">
        <v>0</v>
      </c>
      <c r="O139" s="50">
        <v>0</v>
      </c>
      <c r="P139" s="74">
        <v>0.8</v>
      </c>
      <c r="Q139" s="50">
        <v>0.3</v>
      </c>
      <c r="R139" s="50">
        <v>0.4</v>
      </c>
      <c r="S139" s="50">
        <v>1.7</v>
      </c>
    </row>
    <row r="140" spans="1:19" ht="15" thickBot="1" x14ac:dyDescent="0.4">
      <c r="A140" s="108">
        <v>136</v>
      </c>
      <c r="B140" s="81" t="s">
        <v>341</v>
      </c>
      <c r="C140" s="50">
        <v>65</v>
      </c>
      <c r="D140" s="74">
        <v>1.3</v>
      </c>
      <c r="E140" s="50">
        <v>0.9</v>
      </c>
      <c r="F140" s="50">
        <v>0.3</v>
      </c>
      <c r="G140" s="50">
        <v>4.9000000000000004</v>
      </c>
      <c r="H140" s="74">
        <v>1.9</v>
      </c>
      <c r="I140" s="50">
        <v>0.4</v>
      </c>
      <c r="J140" s="50">
        <v>1.2</v>
      </c>
      <c r="K140" s="50">
        <v>2.8</v>
      </c>
      <c r="L140" s="74">
        <v>0.7</v>
      </c>
      <c r="M140" s="50">
        <v>0.4</v>
      </c>
      <c r="N140" s="50">
        <v>0.2</v>
      </c>
      <c r="O140" s="50">
        <v>2.2999999999999998</v>
      </c>
      <c r="P140" s="74">
        <v>2</v>
      </c>
      <c r="Q140" s="50">
        <v>0.4</v>
      </c>
      <c r="R140" s="50">
        <v>1.3</v>
      </c>
      <c r="S140" s="50">
        <v>3</v>
      </c>
    </row>
    <row r="141" spans="1:19" ht="15" thickBot="1" x14ac:dyDescent="0.4">
      <c r="A141" s="108">
        <v>137</v>
      </c>
      <c r="B141" s="81" t="s">
        <v>199</v>
      </c>
      <c r="C141" s="50">
        <v>423</v>
      </c>
      <c r="D141" s="74">
        <v>9.4</v>
      </c>
      <c r="E141" s="50">
        <v>2.2999999999999998</v>
      </c>
      <c r="F141" s="50">
        <v>5.7</v>
      </c>
      <c r="G141" s="50">
        <v>15.1</v>
      </c>
      <c r="H141" s="74">
        <v>8.1</v>
      </c>
      <c r="I141" s="50">
        <v>0.6</v>
      </c>
      <c r="J141" s="50">
        <v>7</v>
      </c>
      <c r="K141" s="50">
        <v>9.3000000000000007</v>
      </c>
      <c r="L141" s="74">
        <v>5</v>
      </c>
      <c r="M141" s="50">
        <v>1</v>
      </c>
      <c r="N141" s="50">
        <v>3.4</v>
      </c>
      <c r="O141" s="50">
        <v>7.5</v>
      </c>
      <c r="P141" s="74">
        <v>8.6</v>
      </c>
      <c r="Q141" s="50">
        <v>0.6</v>
      </c>
      <c r="R141" s="50">
        <v>7.4</v>
      </c>
      <c r="S141" s="50">
        <v>9.9</v>
      </c>
    </row>
    <row r="142" spans="1:19" ht="15" thickBot="1" x14ac:dyDescent="0.4">
      <c r="A142" s="108">
        <v>138</v>
      </c>
      <c r="B142" s="81" t="s">
        <v>342</v>
      </c>
      <c r="C142" s="50">
        <v>111</v>
      </c>
      <c r="D142" s="74">
        <v>1.7</v>
      </c>
      <c r="E142" s="50">
        <v>1.3</v>
      </c>
      <c r="F142" s="50">
        <v>0.3</v>
      </c>
      <c r="G142" s="50">
        <v>7.8</v>
      </c>
      <c r="H142" s="74">
        <v>2.1</v>
      </c>
      <c r="I142" s="50">
        <v>0.3</v>
      </c>
      <c r="J142" s="50">
        <v>1.6</v>
      </c>
      <c r="K142" s="50">
        <v>2.8</v>
      </c>
      <c r="L142" s="74">
        <v>1.9</v>
      </c>
      <c r="M142" s="50">
        <v>0.7</v>
      </c>
      <c r="N142" s="50">
        <v>0.9</v>
      </c>
      <c r="O142" s="50">
        <v>3.9</v>
      </c>
      <c r="P142" s="74">
        <v>2.2000000000000002</v>
      </c>
      <c r="Q142" s="50">
        <v>0.3</v>
      </c>
      <c r="R142" s="50">
        <v>1.6</v>
      </c>
      <c r="S142" s="50">
        <v>2.9</v>
      </c>
    </row>
    <row r="143" spans="1:19" ht="16" customHeight="1" thickBot="1" x14ac:dyDescent="0.4">
      <c r="A143" s="108">
        <v>139</v>
      </c>
      <c r="B143" s="81" t="s">
        <v>343</v>
      </c>
      <c r="C143" s="50">
        <v>27</v>
      </c>
      <c r="D143" s="74">
        <v>0.9</v>
      </c>
      <c r="E143" s="50">
        <v>0.6</v>
      </c>
      <c r="F143" s="50">
        <v>0.2</v>
      </c>
      <c r="G143" s="50">
        <v>3.6</v>
      </c>
      <c r="H143" s="74">
        <v>0.4</v>
      </c>
      <c r="I143" s="50">
        <v>0.2</v>
      </c>
      <c r="J143" s="50">
        <v>0.2</v>
      </c>
      <c r="K143" s="50">
        <v>0.9</v>
      </c>
      <c r="L143" s="74">
        <v>0.4</v>
      </c>
      <c r="M143" s="50">
        <v>0.3</v>
      </c>
      <c r="N143" s="50">
        <v>0.1</v>
      </c>
      <c r="O143" s="50">
        <v>1.5</v>
      </c>
      <c r="P143" s="74">
        <v>0.4</v>
      </c>
      <c r="Q143" s="50">
        <v>0.2</v>
      </c>
      <c r="R143" s="50">
        <v>0.2</v>
      </c>
      <c r="S143" s="50">
        <v>1</v>
      </c>
    </row>
    <row r="144" spans="1:19" ht="15" thickBot="1" x14ac:dyDescent="0.4">
      <c r="A144" s="108">
        <v>140</v>
      </c>
      <c r="B144" s="81" t="s">
        <v>344</v>
      </c>
      <c r="C144" s="50">
        <v>8</v>
      </c>
      <c r="D144" s="74">
        <v>0</v>
      </c>
      <c r="E144" s="50">
        <v>0</v>
      </c>
      <c r="F144" s="50">
        <v>0</v>
      </c>
      <c r="G144" s="50">
        <v>0</v>
      </c>
      <c r="H144" s="74">
        <v>0.1</v>
      </c>
      <c r="I144" s="50">
        <v>0</v>
      </c>
      <c r="J144" s="50">
        <v>0</v>
      </c>
      <c r="K144" s="50">
        <v>0.2</v>
      </c>
      <c r="L144" s="74">
        <v>0</v>
      </c>
      <c r="M144" s="50">
        <v>0</v>
      </c>
      <c r="N144" s="50">
        <v>0</v>
      </c>
      <c r="O144" s="50">
        <v>0</v>
      </c>
      <c r="P144" s="74">
        <v>0.1</v>
      </c>
      <c r="Q144" s="50">
        <v>0</v>
      </c>
      <c r="R144" s="50">
        <v>0</v>
      </c>
      <c r="S144" s="50">
        <v>0.2</v>
      </c>
    </row>
    <row r="145" spans="1:19" ht="15" thickBot="1" x14ac:dyDescent="0.4">
      <c r="A145" s="108">
        <v>141</v>
      </c>
      <c r="B145" s="81" t="s">
        <v>345</v>
      </c>
      <c r="C145" s="50">
        <v>9</v>
      </c>
      <c r="D145" s="74">
        <v>0</v>
      </c>
      <c r="E145" s="50">
        <v>0</v>
      </c>
      <c r="F145" s="50">
        <v>0</v>
      </c>
      <c r="G145" s="50">
        <v>0</v>
      </c>
      <c r="H145" s="74">
        <v>0.2</v>
      </c>
      <c r="I145" s="50">
        <v>0.1</v>
      </c>
      <c r="J145" s="50">
        <v>0.1</v>
      </c>
      <c r="K145" s="50">
        <v>0.7</v>
      </c>
      <c r="L145" s="74">
        <v>0</v>
      </c>
      <c r="M145" s="50">
        <v>0</v>
      </c>
      <c r="N145" s="50">
        <v>0</v>
      </c>
      <c r="O145" s="50">
        <v>0.3</v>
      </c>
      <c r="P145" s="74">
        <v>0.3</v>
      </c>
      <c r="Q145" s="50">
        <v>0.1</v>
      </c>
      <c r="R145" s="50">
        <v>0.1</v>
      </c>
      <c r="S145" s="50">
        <v>0.7</v>
      </c>
    </row>
    <row r="146" spans="1:19" ht="15" thickBot="1" x14ac:dyDescent="0.4">
      <c r="A146" s="108">
        <v>142</v>
      </c>
      <c r="B146" s="81" t="s">
        <v>346</v>
      </c>
      <c r="C146" s="50">
        <v>18</v>
      </c>
      <c r="D146" s="74">
        <v>0.9</v>
      </c>
      <c r="E146" s="50">
        <v>0.9</v>
      </c>
      <c r="F146" s="50">
        <v>0.1</v>
      </c>
      <c r="G146" s="50">
        <v>6.1</v>
      </c>
      <c r="H146" s="74">
        <v>0.2</v>
      </c>
      <c r="I146" s="50">
        <v>0.1</v>
      </c>
      <c r="J146" s="50">
        <v>0.1</v>
      </c>
      <c r="K146" s="50">
        <v>0.4</v>
      </c>
      <c r="L146" s="74">
        <v>0.1</v>
      </c>
      <c r="M146" s="50">
        <v>0.1</v>
      </c>
      <c r="N146" s="50">
        <v>0</v>
      </c>
      <c r="O146" s="50">
        <v>0.5</v>
      </c>
      <c r="P146" s="74">
        <v>0.3</v>
      </c>
      <c r="Q146" s="50">
        <v>0.1</v>
      </c>
      <c r="R146" s="50">
        <v>0.2</v>
      </c>
      <c r="S146" s="50">
        <v>0.5</v>
      </c>
    </row>
    <row r="147" spans="1:19" ht="15" thickBot="1" x14ac:dyDescent="0.4">
      <c r="A147" s="108">
        <v>143</v>
      </c>
      <c r="B147" s="81" t="s">
        <v>347</v>
      </c>
      <c r="C147" s="50">
        <v>10</v>
      </c>
      <c r="D147" s="74">
        <v>0.1</v>
      </c>
      <c r="E147" s="50">
        <v>0.1</v>
      </c>
      <c r="F147" s="50">
        <v>0</v>
      </c>
      <c r="G147" s="50">
        <v>1</v>
      </c>
      <c r="H147" s="74">
        <v>0.1</v>
      </c>
      <c r="I147" s="50">
        <v>0</v>
      </c>
      <c r="J147" s="50">
        <v>0</v>
      </c>
      <c r="K147" s="50">
        <v>0.2</v>
      </c>
      <c r="L147" s="74">
        <v>0.1</v>
      </c>
      <c r="M147" s="50">
        <v>0.1</v>
      </c>
      <c r="N147" s="50">
        <v>0</v>
      </c>
      <c r="O147" s="50">
        <v>0.5</v>
      </c>
      <c r="P147" s="74">
        <v>0.1</v>
      </c>
      <c r="Q147" s="50">
        <v>0</v>
      </c>
      <c r="R147" s="50">
        <v>0</v>
      </c>
      <c r="S147" s="50">
        <v>0.2</v>
      </c>
    </row>
    <row r="148" spans="1:19" ht="23.5" thickBot="1" x14ac:dyDescent="0.4">
      <c r="A148" s="108">
        <v>144</v>
      </c>
      <c r="B148" s="81" t="s">
        <v>348</v>
      </c>
      <c r="C148" s="50">
        <v>2</v>
      </c>
      <c r="D148" s="74">
        <v>0</v>
      </c>
      <c r="E148" s="50">
        <v>0</v>
      </c>
      <c r="F148" s="50">
        <v>0</v>
      </c>
      <c r="G148" s="50">
        <v>0</v>
      </c>
      <c r="H148" s="74">
        <v>0</v>
      </c>
      <c r="I148" s="50">
        <v>0</v>
      </c>
      <c r="J148" s="50">
        <v>0</v>
      </c>
      <c r="K148" s="50">
        <v>0.2</v>
      </c>
      <c r="L148" s="74">
        <v>0</v>
      </c>
      <c r="M148" s="50">
        <v>0</v>
      </c>
      <c r="N148" s="50">
        <v>0</v>
      </c>
      <c r="O148" s="50">
        <v>0</v>
      </c>
      <c r="P148" s="74">
        <v>0</v>
      </c>
      <c r="Q148" s="50">
        <v>0</v>
      </c>
      <c r="R148" s="50">
        <v>0</v>
      </c>
      <c r="S148" s="50">
        <v>0.2</v>
      </c>
    </row>
    <row r="149" spans="1:19" ht="15" thickBot="1" x14ac:dyDescent="0.4">
      <c r="A149" s="108">
        <v>145</v>
      </c>
      <c r="B149" s="81" t="s">
        <v>349</v>
      </c>
      <c r="C149" s="50">
        <v>5</v>
      </c>
      <c r="D149" s="74">
        <v>0</v>
      </c>
      <c r="E149" s="50">
        <v>0</v>
      </c>
      <c r="F149" s="50">
        <v>0</v>
      </c>
      <c r="G149" s="50">
        <v>0</v>
      </c>
      <c r="H149" s="74">
        <v>0.1</v>
      </c>
      <c r="I149" s="50">
        <v>0.1</v>
      </c>
      <c r="J149" s="50">
        <v>0</v>
      </c>
      <c r="K149" s="50">
        <v>0.4</v>
      </c>
      <c r="L149" s="74">
        <v>0.2</v>
      </c>
      <c r="M149" s="50">
        <v>0.1</v>
      </c>
      <c r="N149" s="50">
        <v>0</v>
      </c>
      <c r="O149" s="50">
        <v>0.7</v>
      </c>
      <c r="P149" s="74">
        <v>0.1</v>
      </c>
      <c r="Q149" s="50">
        <v>0.1</v>
      </c>
      <c r="R149" s="50">
        <v>0</v>
      </c>
      <c r="S149" s="50">
        <v>0.4</v>
      </c>
    </row>
    <row r="150" spans="1:19" ht="15" thickBot="1" x14ac:dyDescent="0.4">
      <c r="A150" s="108">
        <v>146</v>
      </c>
      <c r="B150" s="81" t="s">
        <v>350</v>
      </c>
      <c r="C150" s="50">
        <v>3</v>
      </c>
      <c r="D150" s="74">
        <v>0</v>
      </c>
      <c r="E150" s="50">
        <v>0</v>
      </c>
      <c r="F150" s="50">
        <v>0</v>
      </c>
      <c r="G150" s="50">
        <v>0</v>
      </c>
      <c r="H150" s="74">
        <v>0.1</v>
      </c>
      <c r="I150" s="50">
        <v>0</v>
      </c>
      <c r="J150" s="50">
        <v>0</v>
      </c>
      <c r="K150" s="50">
        <v>0.2</v>
      </c>
      <c r="L150" s="74">
        <v>0</v>
      </c>
      <c r="M150" s="50">
        <v>0</v>
      </c>
      <c r="N150" s="50">
        <v>0</v>
      </c>
      <c r="O150" s="50">
        <v>0</v>
      </c>
      <c r="P150" s="74">
        <v>0.1</v>
      </c>
      <c r="Q150" s="50">
        <v>0</v>
      </c>
      <c r="R150" s="50">
        <v>0</v>
      </c>
      <c r="S150" s="50">
        <v>0.2</v>
      </c>
    </row>
    <row r="151" spans="1:19" ht="15" thickBot="1" x14ac:dyDescent="0.4">
      <c r="A151" s="108">
        <v>147</v>
      </c>
      <c r="B151" s="81" t="s">
        <v>351</v>
      </c>
      <c r="C151" s="50">
        <v>1</v>
      </c>
      <c r="D151" s="74">
        <v>0</v>
      </c>
      <c r="E151" s="50">
        <v>0</v>
      </c>
      <c r="F151" s="50">
        <v>0</v>
      </c>
      <c r="G151" s="50">
        <v>0</v>
      </c>
      <c r="H151" s="74">
        <v>0</v>
      </c>
      <c r="I151" s="50">
        <v>0</v>
      </c>
      <c r="J151" s="50">
        <v>0</v>
      </c>
      <c r="K151" s="50">
        <v>0.1</v>
      </c>
      <c r="L151" s="74">
        <v>0</v>
      </c>
      <c r="M151" s="50">
        <v>0</v>
      </c>
      <c r="N151" s="50">
        <v>0</v>
      </c>
      <c r="O151" s="50">
        <v>0</v>
      </c>
      <c r="P151" s="74">
        <v>0</v>
      </c>
      <c r="Q151" s="50">
        <v>0</v>
      </c>
      <c r="R151" s="50">
        <v>0</v>
      </c>
      <c r="S151" s="50">
        <v>0.1</v>
      </c>
    </row>
    <row r="152" spans="1:19" ht="15" thickBot="1" x14ac:dyDescent="0.4">
      <c r="A152" s="108">
        <v>148</v>
      </c>
      <c r="B152" s="81" t="s">
        <v>352</v>
      </c>
      <c r="C152" s="50">
        <v>5</v>
      </c>
      <c r="D152" s="74">
        <v>0</v>
      </c>
      <c r="E152" s="50">
        <v>0</v>
      </c>
      <c r="F152" s="50">
        <v>0</v>
      </c>
      <c r="G152" s="50">
        <v>0</v>
      </c>
      <c r="H152" s="74">
        <v>0.1</v>
      </c>
      <c r="I152" s="50">
        <v>0.1</v>
      </c>
      <c r="J152" s="50">
        <v>0</v>
      </c>
      <c r="K152" s="50">
        <v>0.3</v>
      </c>
      <c r="L152" s="74">
        <v>0.4</v>
      </c>
      <c r="M152" s="50">
        <v>0.4</v>
      </c>
      <c r="N152" s="50">
        <v>0.1</v>
      </c>
      <c r="O152" s="50">
        <v>2.7</v>
      </c>
      <c r="P152" s="74">
        <v>0</v>
      </c>
      <c r="Q152" s="50">
        <v>0</v>
      </c>
      <c r="R152" s="50">
        <v>0</v>
      </c>
      <c r="S152" s="50">
        <v>0.1</v>
      </c>
    </row>
    <row r="153" spans="1:19" ht="15" thickBot="1" x14ac:dyDescent="0.4">
      <c r="A153" s="108">
        <v>149</v>
      </c>
      <c r="B153" s="81" t="s">
        <v>353</v>
      </c>
      <c r="C153" s="50">
        <v>45</v>
      </c>
      <c r="D153" s="74">
        <v>0.6</v>
      </c>
      <c r="E153" s="50">
        <v>0.4</v>
      </c>
      <c r="F153" s="50">
        <v>0.1</v>
      </c>
      <c r="G153" s="50">
        <v>2.2000000000000002</v>
      </c>
      <c r="H153" s="74">
        <v>0.7</v>
      </c>
      <c r="I153" s="50">
        <v>0.2</v>
      </c>
      <c r="J153" s="50">
        <v>0.5</v>
      </c>
      <c r="K153" s="50">
        <v>1.1000000000000001</v>
      </c>
      <c r="L153" s="74">
        <v>0.7</v>
      </c>
      <c r="M153" s="50">
        <v>0.3</v>
      </c>
      <c r="N153" s="50">
        <v>0.3</v>
      </c>
      <c r="O153" s="50">
        <v>1.4</v>
      </c>
      <c r="P153" s="74">
        <v>0.7</v>
      </c>
      <c r="Q153" s="50">
        <v>0.2</v>
      </c>
      <c r="R153" s="50">
        <v>0.5</v>
      </c>
      <c r="S153" s="50">
        <v>1.2</v>
      </c>
    </row>
    <row r="154" spans="1:19" ht="15" thickBot="1" x14ac:dyDescent="0.4">
      <c r="A154" s="108">
        <v>150</v>
      </c>
      <c r="B154" s="81" t="s">
        <v>354</v>
      </c>
      <c r="C154" s="50">
        <v>81</v>
      </c>
      <c r="D154" s="74">
        <v>1.4</v>
      </c>
      <c r="E154" s="50">
        <v>1.2</v>
      </c>
      <c r="F154" s="50">
        <v>0.3</v>
      </c>
      <c r="G154" s="50">
        <v>7</v>
      </c>
      <c r="H154" s="74">
        <v>1.4</v>
      </c>
      <c r="I154" s="50">
        <v>0.2</v>
      </c>
      <c r="J154" s="50">
        <v>1</v>
      </c>
      <c r="K154" s="50">
        <v>1.9</v>
      </c>
      <c r="L154" s="74">
        <v>1.2</v>
      </c>
      <c r="M154" s="50">
        <v>0.5</v>
      </c>
      <c r="N154" s="50">
        <v>0.6</v>
      </c>
      <c r="O154" s="50">
        <v>2.6</v>
      </c>
      <c r="P154" s="74">
        <v>1.4</v>
      </c>
      <c r="Q154" s="50">
        <v>0.2</v>
      </c>
      <c r="R154" s="50">
        <v>1</v>
      </c>
      <c r="S154" s="50">
        <v>1.9</v>
      </c>
    </row>
    <row r="155" spans="1:19" ht="15" thickBot="1" x14ac:dyDescent="0.4">
      <c r="A155" s="108">
        <v>151</v>
      </c>
      <c r="B155" s="81" t="s">
        <v>355</v>
      </c>
      <c r="C155" s="50">
        <v>137</v>
      </c>
      <c r="D155" s="74">
        <v>1.1000000000000001</v>
      </c>
      <c r="E155" s="50">
        <v>0.8</v>
      </c>
      <c r="F155" s="50">
        <v>0.3</v>
      </c>
      <c r="G155" s="50">
        <v>4.7</v>
      </c>
      <c r="H155" s="74">
        <v>2.7</v>
      </c>
      <c r="I155" s="50">
        <v>0.4</v>
      </c>
      <c r="J155" s="50">
        <v>2</v>
      </c>
      <c r="K155" s="50">
        <v>3.6</v>
      </c>
      <c r="L155" s="74">
        <v>1.6</v>
      </c>
      <c r="M155" s="50">
        <v>0.9</v>
      </c>
      <c r="N155" s="50">
        <v>0.5</v>
      </c>
      <c r="O155" s="50">
        <v>4.8</v>
      </c>
      <c r="P155" s="74">
        <v>2.7</v>
      </c>
      <c r="Q155" s="50">
        <v>0.4</v>
      </c>
      <c r="R155" s="50">
        <v>2</v>
      </c>
      <c r="S155" s="50">
        <v>3.6</v>
      </c>
    </row>
    <row r="156" spans="1:19" ht="15" thickBot="1" x14ac:dyDescent="0.4">
      <c r="A156" s="108">
        <v>152</v>
      </c>
      <c r="B156" s="81" t="s">
        <v>356</v>
      </c>
      <c r="C156" s="50">
        <v>180</v>
      </c>
      <c r="D156" s="74">
        <v>0.7</v>
      </c>
      <c r="E156" s="50">
        <v>0.4</v>
      </c>
      <c r="F156" s="50">
        <v>0.3</v>
      </c>
      <c r="G156" s="50">
        <v>2</v>
      </c>
      <c r="H156" s="74">
        <v>3.5</v>
      </c>
      <c r="I156" s="50">
        <v>0.4</v>
      </c>
      <c r="J156" s="50">
        <v>2.8</v>
      </c>
      <c r="K156" s="50">
        <v>4.4000000000000004</v>
      </c>
      <c r="L156" s="74">
        <v>2.1</v>
      </c>
      <c r="M156" s="50">
        <v>0.6</v>
      </c>
      <c r="N156" s="50">
        <v>1.2</v>
      </c>
      <c r="O156" s="50">
        <v>3.7</v>
      </c>
      <c r="P156" s="74">
        <v>3.5</v>
      </c>
      <c r="Q156" s="50">
        <v>0.4</v>
      </c>
      <c r="R156" s="50">
        <v>2.8</v>
      </c>
      <c r="S156" s="50">
        <v>4.5</v>
      </c>
    </row>
    <row r="157" spans="1:19" ht="15" thickBot="1" x14ac:dyDescent="0.4">
      <c r="A157" s="108">
        <v>153</v>
      </c>
      <c r="B157" s="81" t="s">
        <v>357</v>
      </c>
      <c r="C157" s="50">
        <v>29</v>
      </c>
      <c r="D157" s="74">
        <v>0</v>
      </c>
      <c r="E157" s="50">
        <v>0</v>
      </c>
      <c r="F157" s="50">
        <v>0</v>
      </c>
      <c r="G157" s="50">
        <v>0</v>
      </c>
      <c r="H157" s="74">
        <v>0.6</v>
      </c>
      <c r="I157" s="50">
        <v>0.2</v>
      </c>
      <c r="J157" s="50">
        <v>0.3</v>
      </c>
      <c r="K157" s="50">
        <v>0.9</v>
      </c>
      <c r="L157" s="74">
        <v>0.3</v>
      </c>
      <c r="M157" s="50">
        <v>0.2</v>
      </c>
      <c r="N157" s="50">
        <v>0.1</v>
      </c>
      <c r="O157" s="50">
        <v>0.8</v>
      </c>
      <c r="P157" s="74">
        <v>0.6</v>
      </c>
      <c r="Q157" s="50">
        <v>0.2</v>
      </c>
      <c r="R157" s="50">
        <v>0.3</v>
      </c>
      <c r="S157" s="50">
        <v>1</v>
      </c>
    </row>
    <row r="158" spans="1:19" ht="15" thickBot="1" x14ac:dyDescent="0.4">
      <c r="A158" s="108">
        <v>154</v>
      </c>
      <c r="B158" s="81" t="s">
        <v>201</v>
      </c>
      <c r="C158" s="50">
        <v>401</v>
      </c>
      <c r="D158" s="74">
        <v>18</v>
      </c>
      <c r="E158" s="50">
        <v>3.6</v>
      </c>
      <c r="F158" s="50">
        <v>11.9</v>
      </c>
      <c r="G158" s="50">
        <v>26.3</v>
      </c>
      <c r="H158" s="74">
        <v>7.1</v>
      </c>
      <c r="I158" s="50">
        <v>0.6</v>
      </c>
      <c r="J158" s="50">
        <v>6</v>
      </c>
      <c r="K158" s="50">
        <v>8.4</v>
      </c>
      <c r="L158" s="74">
        <v>6.8</v>
      </c>
      <c r="M158" s="50">
        <v>1.6</v>
      </c>
      <c r="N158" s="50">
        <v>4.3</v>
      </c>
      <c r="O158" s="50">
        <v>10.7</v>
      </c>
      <c r="P158" s="74">
        <v>7.8</v>
      </c>
      <c r="Q158" s="50">
        <v>0.6</v>
      </c>
      <c r="R158" s="50">
        <v>6.6</v>
      </c>
      <c r="S158" s="50">
        <v>9.1</v>
      </c>
    </row>
    <row r="159" spans="1:19" ht="15" thickBot="1" x14ac:dyDescent="0.4">
      <c r="A159" s="108">
        <v>155</v>
      </c>
      <c r="B159" s="81" t="s">
        <v>358</v>
      </c>
      <c r="C159" s="50">
        <v>167</v>
      </c>
      <c r="D159" s="74">
        <v>3.2</v>
      </c>
      <c r="E159" s="50">
        <v>1.9</v>
      </c>
      <c r="F159" s="50">
        <v>1</v>
      </c>
      <c r="G159" s="50">
        <v>10</v>
      </c>
      <c r="H159" s="74">
        <v>3.1</v>
      </c>
      <c r="I159" s="50">
        <v>0.4</v>
      </c>
      <c r="J159" s="50">
        <v>2.4</v>
      </c>
      <c r="K159" s="50">
        <v>3.9</v>
      </c>
      <c r="L159" s="74">
        <v>0.6</v>
      </c>
      <c r="M159" s="50">
        <v>0.4</v>
      </c>
      <c r="N159" s="50">
        <v>0.1</v>
      </c>
      <c r="O159" s="50">
        <v>2.4</v>
      </c>
      <c r="P159" s="74">
        <v>3.5</v>
      </c>
      <c r="Q159" s="50">
        <v>0.4</v>
      </c>
      <c r="R159" s="50">
        <v>2.7</v>
      </c>
      <c r="S159" s="50">
        <v>4.4000000000000004</v>
      </c>
    </row>
    <row r="160" spans="1:19" ht="15" thickBot="1" x14ac:dyDescent="0.4">
      <c r="A160" s="108">
        <v>156</v>
      </c>
      <c r="B160" s="81" t="s">
        <v>359</v>
      </c>
      <c r="C160" s="50">
        <v>212</v>
      </c>
      <c r="D160" s="74">
        <v>2.9</v>
      </c>
      <c r="E160" s="50">
        <v>1.5</v>
      </c>
      <c r="F160" s="50">
        <v>1</v>
      </c>
      <c r="G160" s="50">
        <v>8</v>
      </c>
      <c r="H160" s="74">
        <v>3.6</v>
      </c>
      <c r="I160" s="50">
        <v>0.4</v>
      </c>
      <c r="J160" s="50">
        <v>2.9</v>
      </c>
      <c r="K160" s="50">
        <v>4.4000000000000004</v>
      </c>
      <c r="L160" s="74">
        <v>1.9</v>
      </c>
      <c r="M160" s="50">
        <v>0.6</v>
      </c>
      <c r="N160" s="50">
        <v>1</v>
      </c>
      <c r="O160" s="50">
        <v>3.4</v>
      </c>
      <c r="P160" s="74">
        <v>3.8</v>
      </c>
      <c r="Q160" s="50">
        <v>0.4</v>
      </c>
      <c r="R160" s="50">
        <v>3.1</v>
      </c>
      <c r="S160" s="50">
        <v>4.7</v>
      </c>
    </row>
    <row r="161" spans="1:19" ht="15" thickBot="1" x14ac:dyDescent="0.4">
      <c r="A161" s="108">
        <v>157</v>
      </c>
      <c r="B161" s="81" t="s">
        <v>197</v>
      </c>
      <c r="C161" s="50">
        <v>501</v>
      </c>
      <c r="D161" s="74">
        <v>7.8</v>
      </c>
      <c r="E161" s="50">
        <v>2.6</v>
      </c>
      <c r="F161" s="50">
        <v>4</v>
      </c>
      <c r="G161" s="50">
        <v>14.5</v>
      </c>
      <c r="H161" s="74">
        <v>9.6999999999999993</v>
      </c>
      <c r="I161" s="50">
        <v>0.7</v>
      </c>
      <c r="J161" s="50">
        <v>8.5</v>
      </c>
      <c r="K161" s="50">
        <v>11.2</v>
      </c>
      <c r="L161" s="74">
        <v>9</v>
      </c>
      <c r="M161" s="50">
        <v>1.8</v>
      </c>
      <c r="N161" s="50">
        <v>6</v>
      </c>
      <c r="O161" s="50">
        <v>13.1</v>
      </c>
      <c r="P161" s="74">
        <v>9.6999999999999993</v>
      </c>
      <c r="Q161" s="50">
        <v>0.7</v>
      </c>
      <c r="R161" s="50">
        <v>8.4</v>
      </c>
      <c r="S161" s="50">
        <v>11.2</v>
      </c>
    </row>
    <row r="162" spans="1:19" ht="15" thickBot="1" x14ac:dyDescent="0.4">
      <c r="A162" s="108">
        <v>158</v>
      </c>
      <c r="B162" s="81" t="s">
        <v>360</v>
      </c>
      <c r="C162" s="50">
        <v>226</v>
      </c>
      <c r="D162" s="74">
        <v>2.1</v>
      </c>
      <c r="E162" s="50">
        <v>0.8</v>
      </c>
      <c r="F162" s="50">
        <v>1</v>
      </c>
      <c r="G162" s="50">
        <v>4.4000000000000004</v>
      </c>
      <c r="H162" s="74">
        <v>3.8</v>
      </c>
      <c r="I162" s="50">
        <v>0.4</v>
      </c>
      <c r="J162" s="50">
        <v>3.1</v>
      </c>
      <c r="K162" s="50">
        <v>4.7</v>
      </c>
      <c r="L162" s="74">
        <v>2.2999999999999998</v>
      </c>
      <c r="M162" s="50">
        <v>0.7</v>
      </c>
      <c r="N162" s="50">
        <v>1.3</v>
      </c>
      <c r="O162" s="50">
        <v>4.2</v>
      </c>
      <c r="P162" s="74">
        <v>4</v>
      </c>
      <c r="Q162" s="50">
        <v>0.4</v>
      </c>
      <c r="R162" s="50">
        <v>3.2</v>
      </c>
      <c r="S162" s="50">
        <v>4.9000000000000004</v>
      </c>
    </row>
    <row r="163" spans="1:19" ht="15" thickBot="1" x14ac:dyDescent="0.4">
      <c r="A163" s="108">
        <v>159</v>
      </c>
      <c r="B163" s="81" t="s">
        <v>361</v>
      </c>
      <c r="C163" s="50">
        <v>33</v>
      </c>
      <c r="D163" s="74">
        <v>0</v>
      </c>
      <c r="E163" s="50">
        <v>0</v>
      </c>
      <c r="F163" s="50">
        <v>0</v>
      </c>
      <c r="G163" s="50">
        <v>0</v>
      </c>
      <c r="H163" s="74">
        <v>0.5</v>
      </c>
      <c r="I163" s="50">
        <v>0.1</v>
      </c>
      <c r="J163" s="50">
        <v>0.3</v>
      </c>
      <c r="K163" s="50">
        <v>0.8</v>
      </c>
      <c r="L163" s="74">
        <v>0.3</v>
      </c>
      <c r="M163" s="50">
        <v>0.2</v>
      </c>
      <c r="N163" s="50">
        <v>0.1</v>
      </c>
      <c r="O163" s="50">
        <v>1.1000000000000001</v>
      </c>
      <c r="P163" s="74">
        <v>0.5</v>
      </c>
      <c r="Q163" s="50">
        <v>0.1</v>
      </c>
      <c r="R163" s="50">
        <v>0.3</v>
      </c>
      <c r="S163" s="50">
        <v>0.8</v>
      </c>
    </row>
    <row r="164" spans="1:19" ht="15" thickBot="1" x14ac:dyDescent="0.4">
      <c r="A164" s="108">
        <v>160</v>
      </c>
      <c r="B164" s="81" t="s">
        <v>362</v>
      </c>
      <c r="C164" s="50">
        <v>19</v>
      </c>
      <c r="D164" s="74">
        <v>0</v>
      </c>
      <c r="E164" s="50">
        <v>0</v>
      </c>
      <c r="F164" s="50">
        <v>0</v>
      </c>
      <c r="G164" s="50">
        <v>0</v>
      </c>
      <c r="H164" s="74">
        <v>0.4</v>
      </c>
      <c r="I164" s="50">
        <v>0.1</v>
      </c>
      <c r="J164" s="50">
        <v>0.2</v>
      </c>
      <c r="K164" s="50">
        <v>0.8</v>
      </c>
      <c r="L164" s="74">
        <v>0.3</v>
      </c>
      <c r="M164" s="50">
        <v>0.2</v>
      </c>
      <c r="N164" s="50">
        <v>0.1</v>
      </c>
      <c r="O164" s="50">
        <v>1</v>
      </c>
      <c r="P164" s="74">
        <v>0.3</v>
      </c>
      <c r="Q164" s="50">
        <v>0.1</v>
      </c>
      <c r="R164" s="50">
        <v>0.2</v>
      </c>
      <c r="S164" s="50">
        <v>0.8</v>
      </c>
    </row>
    <row r="165" spans="1:19" ht="15" thickBot="1" x14ac:dyDescent="0.4">
      <c r="A165" s="108">
        <v>161</v>
      </c>
      <c r="B165" s="81" t="s">
        <v>363</v>
      </c>
      <c r="C165" s="50">
        <v>22</v>
      </c>
      <c r="D165" s="74">
        <v>0.1</v>
      </c>
      <c r="E165" s="50">
        <v>0.1</v>
      </c>
      <c r="F165" s="50">
        <v>0</v>
      </c>
      <c r="G165" s="50">
        <v>0.6</v>
      </c>
      <c r="H165" s="74">
        <v>0.3</v>
      </c>
      <c r="I165" s="50">
        <v>0.1</v>
      </c>
      <c r="J165" s="50">
        <v>0.2</v>
      </c>
      <c r="K165" s="50">
        <v>0.5</v>
      </c>
      <c r="L165" s="74">
        <v>0.3</v>
      </c>
      <c r="M165" s="50">
        <v>0.1</v>
      </c>
      <c r="N165" s="50">
        <v>0.1</v>
      </c>
      <c r="O165" s="50">
        <v>0.8</v>
      </c>
      <c r="P165" s="74">
        <v>0.3</v>
      </c>
      <c r="Q165" s="50">
        <v>0.1</v>
      </c>
      <c r="R165" s="50">
        <v>0.1</v>
      </c>
      <c r="S165" s="50">
        <v>0.5</v>
      </c>
    </row>
    <row r="166" spans="1:19" ht="15" thickBot="1" x14ac:dyDescent="0.4">
      <c r="A166" s="108">
        <v>162</v>
      </c>
      <c r="B166" s="81" t="s">
        <v>364</v>
      </c>
      <c r="C166" s="50">
        <v>46</v>
      </c>
      <c r="D166" s="74">
        <v>0</v>
      </c>
      <c r="E166" s="50">
        <v>0</v>
      </c>
      <c r="F166" s="50">
        <v>0</v>
      </c>
      <c r="G166" s="50">
        <v>0</v>
      </c>
      <c r="H166" s="74">
        <v>1</v>
      </c>
      <c r="I166" s="50">
        <v>0.3</v>
      </c>
      <c r="J166" s="50">
        <v>0.5</v>
      </c>
      <c r="K166" s="50">
        <v>1.9</v>
      </c>
      <c r="L166" s="74">
        <v>0.6</v>
      </c>
      <c r="M166" s="50">
        <v>0.3</v>
      </c>
      <c r="N166" s="50">
        <v>0.2</v>
      </c>
      <c r="O166" s="50">
        <v>1.6</v>
      </c>
      <c r="P166" s="74">
        <v>1</v>
      </c>
      <c r="Q166" s="50">
        <v>0.4</v>
      </c>
      <c r="R166" s="50">
        <v>0.4</v>
      </c>
      <c r="S166" s="50">
        <v>2</v>
      </c>
    </row>
    <row r="167" spans="1:19" ht="15" thickBot="1" x14ac:dyDescent="0.4">
      <c r="A167" s="108">
        <v>163</v>
      </c>
      <c r="B167" s="81" t="s">
        <v>189</v>
      </c>
      <c r="C167" s="119">
        <v>1547</v>
      </c>
      <c r="D167" s="74">
        <v>38.4</v>
      </c>
      <c r="E167" s="50">
        <v>4.5999999999999996</v>
      </c>
      <c r="F167" s="50">
        <v>29.8</v>
      </c>
      <c r="G167" s="50">
        <v>47.8</v>
      </c>
      <c r="H167" s="74">
        <v>31.3</v>
      </c>
      <c r="I167" s="50">
        <v>1.1000000000000001</v>
      </c>
      <c r="J167" s="50">
        <v>29.3</v>
      </c>
      <c r="K167" s="50">
        <v>33.5</v>
      </c>
      <c r="L167" s="74">
        <v>28.7</v>
      </c>
      <c r="M167" s="50">
        <v>2.7</v>
      </c>
      <c r="N167" s="50">
        <v>23.7</v>
      </c>
      <c r="O167" s="50">
        <v>34.299999999999997</v>
      </c>
      <c r="P167" s="74">
        <v>32.200000000000003</v>
      </c>
      <c r="Q167" s="50">
        <v>1.1000000000000001</v>
      </c>
      <c r="R167" s="50">
        <v>30</v>
      </c>
      <c r="S167" s="50">
        <v>34.4</v>
      </c>
    </row>
    <row r="168" spans="1:19" ht="15" thickBot="1" x14ac:dyDescent="0.4">
      <c r="A168" s="108">
        <v>164</v>
      </c>
      <c r="B168" s="81" t="s">
        <v>365</v>
      </c>
      <c r="C168" s="50">
        <v>173</v>
      </c>
      <c r="D168" s="74">
        <v>3.2</v>
      </c>
      <c r="E168" s="50">
        <v>1.6</v>
      </c>
      <c r="F168" s="50">
        <v>1.2</v>
      </c>
      <c r="G168" s="50">
        <v>8.1</v>
      </c>
      <c r="H168" s="74">
        <v>2.9</v>
      </c>
      <c r="I168" s="50">
        <v>0.3</v>
      </c>
      <c r="J168" s="50">
        <v>2.2999999999999998</v>
      </c>
      <c r="K168" s="50">
        <v>3.6</v>
      </c>
      <c r="L168" s="74">
        <v>1.8</v>
      </c>
      <c r="M168" s="50">
        <v>0.5</v>
      </c>
      <c r="N168" s="50">
        <v>1</v>
      </c>
      <c r="O168" s="50">
        <v>3.2</v>
      </c>
      <c r="P168" s="74">
        <v>3</v>
      </c>
      <c r="Q168" s="50">
        <v>0.4</v>
      </c>
      <c r="R168" s="50">
        <v>2.4</v>
      </c>
      <c r="S168" s="50">
        <v>3.9</v>
      </c>
    </row>
    <row r="169" spans="1:19" ht="15" thickBot="1" x14ac:dyDescent="0.4">
      <c r="A169" s="108">
        <v>165</v>
      </c>
      <c r="B169" s="81" t="s">
        <v>366</v>
      </c>
      <c r="C169" s="50">
        <v>66</v>
      </c>
      <c r="D169" s="74">
        <v>0.7</v>
      </c>
      <c r="E169" s="50">
        <v>0.4</v>
      </c>
      <c r="F169" s="50">
        <v>0.2</v>
      </c>
      <c r="G169" s="50">
        <v>2.1</v>
      </c>
      <c r="H169" s="74">
        <v>1.1000000000000001</v>
      </c>
      <c r="I169" s="50">
        <v>0.2</v>
      </c>
      <c r="J169" s="50">
        <v>0.7</v>
      </c>
      <c r="K169" s="50">
        <v>1.6</v>
      </c>
      <c r="L169" s="74">
        <v>0.4</v>
      </c>
      <c r="M169" s="50">
        <v>0.2</v>
      </c>
      <c r="N169" s="50">
        <v>0.1</v>
      </c>
      <c r="O169" s="50">
        <v>1.1000000000000001</v>
      </c>
      <c r="P169" s="74">
        <v>1.2</v>
      </c>
      <c r="Q169" s="50">
        <v>0.2</v>
      </c>
      <c r="R169" s="50">
        <v>0.8</v>
      </c>
      <c r="S169" s="50">
        <v>1.8</v>
      </c>
    </row>
    <row r="170" spans="1:19" ht="15" thickBot="1" x14ac:dyDescent="0.4">
      <c r="A170" s="108">
        <v>166</v>
      </c>
      <c r="B170" s="81" t="s">
        <v>367</v>
      </c>
      <c r="C170" s="50">
        <v>232</v>
      </c>
      <c r="D170" s="74">
        <v>2.5</v>
      </c>
      <c r="E170" s="50">
        <v>1.1000000000000001</v>
      </c>
      <c r="F170" s="50">
        <v>1</v>
      </c>
      <c r="G170" s="50">
        <v>5.9</v>
      </c>
      <c r="H170" s="74">
        <v>5.2</v>
      </c>
      <c r="I170" s="50">
        <v>0.5</v>
      </c>
      <c r="J170" s="50">
        <v>4.3</v>
      </c>
      <c r="K170" s="50">
        <v>6.2</v>
      </c>
      <c r="L170" s="74">
        <v>2.6</v>
      </c>
      <c r="M170" s="50">
        <v>0.7</v>
      </c>
      <c r="N170" s="50">
        <v>1.5</v>
      </c>
      <c r="O170" s="50">
        <v>4.4000000000000004</v>
      </c>
      <c r="P170" s="74">
        <v>5.4</v>
      </c>
      <c r="Q170" s="50">
        <v>0.5</v>
      </c>
      <c r="R170" s="50">
        <v>4.4000000000000004</v>
      </c>
      <c r="S170" s="50">
        <v>6.5</v>
      </c>
    </row>
    <row r="171" spans="1:19" ht="15" thickBot="1" x14ac:dyDescent="0.4">
      <c r="A171" s="108">
        <v>167</v>
      </c>
      <c r="B171" s="81" t="s">
        <v>368</v>
      </c>
      <c r="C171" s="50">
        <v>18</v>
      </c>
      <c r="D171" s="74">
        <v>0</v>
      </c>
      <c r="E171" s="50">
        <v>0</v>
      </c>
      <c r="F171" s="50">
        <v>0</v>
      </c>
      <c r="G171" s="50">
        <v>0</v>
      </c>
      <c r="H171" s="74">
        <v>0.2</v>
      </c>
      <c r="I171" s="50">
        <v>0.1</v>
      </c>
      <c r="J171" s="50">
        <v>0.1</v>
      </c>
      <c r="K171" s="50">
        <v>0.5</v>
      </c>
      <c r="L171" s="74">
        <v>0</v>
      </c>
      <c r="M171" s="50">
        <v>0</v>
      </c>
      <c r="N171" s="50">
        <v>0</v>
      </c>
      <c r="O171" s="50">
        <v>0</v>
      </c>
      <c r="P171" s="74">
        <v>0.3</v>
      </c>
      <c r="Q171" s="50">
        <v>0.1</v>
      </c>
      <c r="R171" s="50">
        <v>0.1</v>
      </c>
      <c r="S171" s="50">
        <v>0.5</v>
      </c>
    </row>
    <row r="172" spans="1:19" ht="15" thickBot="1" x14ac:dyDescent="0.4">
      <c r="A172" s="108">
        <v>168</v>
      </c>
      <c r="B172" s="81" t="s">
        <v>369</v>
      </c>
      <c r="C172" s="50">
        <v>6</v>
      </c>
      <c r="D172" s="74">
        <v>0</v>
      </c>
      <c r="E172" s="50">
        <v>0</v>
      </c>
      <c r="F172" s="50">
        <v>0</v>
      </c>
      <c r="G172" s="50">
        <v>0</v>
      </c>
      <c r="H172" s="74">
        <v>0.2</v>
      </c>
      <c r="I172" s="50">
        <v>0.1</v>
      </c>
      <c r="J172" s="50">
        <v>0.1</v>
      </c>
      <c r="K172" s="50">
        <v>0.5</v>
      </c>
      <c r="L172" s="74">
        <v>0</v>
      </c>
      <c r="M172" s="50">
        <v>0</v>
      </c>
      <c r="N172" s="50">
        <v>0</v>
      </c>
      <c r="O172" s="50">
        <v>0</v>
      </c>
      <c r="P172" s="74">
        <v>0.2</v>
      </c>
      <c r="Q172" s="50">
        <v>0.1</v>
      </c>
      <c r="R172" s="50">
        <v>0.1</v>
      </c>
      <c r="S172" s="50">
        <v>0.5</v>
      </c>
    </row>
    <row r="173" spans="1:19" ht="15" thickBot="1" x14ac:dyDescent="0.4">
      <c r="A173" s="108">
        <v>169</v>
      </c>
      <c r="B173" s="81" t="s">
        <v>370</v>
      </c>
      <c r="C173" s="50">
        <v>35</v>
      </c>
      <c r="D173" s="74">
        <v>0.3</v>
      </c>
      <c r="E173" s="50">
        <v>0.2</v>
      </c>
      <c r="F173" s="50">
        <v>0.1</v>
      </c>
      <c r="G173" s="50">
        <v>1.2</v>
      </c>
      <c r="H173" s="74">
        <v>0.7</v>
      </c>
      <c r="I173" s="50">
        <v>0.2</v>
      </c>
      <c r="J173" s="50">
        <v>0.4</v>
      </c>
      <c r="K173" s="50">
        <v>1.2</v>
      </c>
      <c r="L173" s="74">
        <v>0.1</v>
      </c>
      <c r="M173" s="50">
        <v>0.1</v>
      </c>
      <c r="N173" s="50">
        <v>0</v>
      </c>
      <c r="O173" s="50">
        <v>0.7</v>
      </c>
      <c r="P173" s="74">
        <v>0.7</v>
      </c>
      <c r="Q173" s="50">
        <v>0.2</v>
      </c>
      <c r="R173" s="50">
        <v>0.4</v>
      </c>
      <c r="S173" s="50">
        <v>1.3</v>
      </c>
    </row>
    <row r="174" spans="1:19" ht="15" thickBot="1" x14ac:dyDescent="0.4">
      <c r="A174" s="108">
        <v>170</v>
      </c>
      <c r="B174" s="81" t="s">
        <v>371</v>
      </c>
      <c r="C174" s="50">
        <v>34</v>
      </c>
      <c r="D174" s="74">
        <v>1.3</v>
      </c>
      <c r="E174" s="50">
        <v>0.7</v>
      </c>
      <c r="F174" s="50">
        <v>0.4</v>
      </c>
      <c r="G174" s="50">
        <v>3.8</v>
      </c>
      <c r="H174" s="74">
        <v>0.6</v>
      </c>
      <c r="I174" s="50">
        <v>0.2</v>
      </c>
      <c r="J174" s="50">
        <v>0.3</v>
      </c>
      <c r="K174" s="50">
        <v>1.1000000000000001</v>
      </c>
      <c r="L174" s="74">
        <v>0.2</v>
      </c>
      <c r="M174" s="50">
        <v>0.1</v>
      </c>
      <c r="N174" s="50">
        <v>0</v>
      </c>
      <c r="O174" s="50">
        <v>0.7</v>
      </c>
      <c r="P174" s="74">
        <v>0.7</v>
      </c>
      <c r="Q174" s="50">
        <v>0.2</v>
      </c>
      <c r="R174" s="50">
        <v>0.4</v>
      </c>
      <c r="S174" s="50">
        <v>1.2</v>
      </c>
    </row>
    <row r="175" spans="1:19" ht="15" thickBot="1" x14ac:dyDescent="0.4">
      <c r="A175" s="108">
        <v>171</v>
      </c>
      <c r="B175" s="81" t="s">
        <v>372</v>
      </c>
      <c r="C175" s="50">
        <v>30</v>
      </c>
      <c r="D175" s="74">
        <v>0.1</v>
      </c>
      <c r="E175" s="50">
        <v>0.1</v>
      </c>
      <c r="F175" s="50">
        <v>0</v>
      </c>
      <c r="G175" s="50">
        <v>0.6</v>
      </c>
      <c r="H175" s="74">
        <v>0.8</v>
      </c>
      <c r="I175" s="50">
        <v>0.2</v>
      </c>
      <c r="J175" s="50">
        <v>0.4</v>
      </c>
      <c r="K175" s="50">
        <v>1.3</v>
      </c>
      <c r="L175" s="74">
        <v>0.2</v>
      </c>
      <c r="M175" s="50">
        <v>0.1</v>
      </c>
      <c r="N175" s="50">
        <v>0</v>
      </c>
      <c r="O175" s="50">
        <v>0.8</v>
      </c>
      <c r="P175" s="74">
        <v>0.8</v>
      </c>
      <c r="Q175" s="50">
        <v>0.2</v>
      </c>
      <c r="R175" s="50">
        <v>0.4</v>
      </c>
      <c r="S175" s="50">
        <v>1.4</v>
      </c>
    </row>
    <row r="176" spans="1:19" ht="15" thickBot="1" x14ac:dyDescent="0.4">
      <c r="A176" s="108">
        <v>172</v>
      </c>
      <c r="B176" s="81" t="s">
        <v>373</v>
      </c>
      <c r="C176" s="50">
        <v>27</v>
      </c>
      <c r="D176" s="74">
        <v>0</v>
      </c>
      <c r="E176" s="50">
        <v>0</v>
      </c>
      <c r="F176" s="50">
        <v>0</v>
      </c>
      <c r="G176" s="50">
        <v>0</v>
      </c>
      <c r="H176" s="74">
        <v>0.8</v>
      </c>
      <c r="I176" s="50">
        <v>0.2</v>
      </c>
      <c r="J176" s="50">
        <v>0.5</v>
      </c>
      <c r="K176" s="50">
        <v>1.3</v>
      </c>
      <c r="L176" s="74">
        <v>0</v>
      </c>
      <c r="M176" s="50">
        <v>0</v>
      </c>
      <c r="N176" s="50">
        <v>0</v>
      </c>
      <c r="O176" s="50">
        <v>0</v>
      </c>
      <c r="P176" s="74">
        <v>0.8</v>
      </c>
      <c r="Q176" s="50">
        <v>0.2</v>
      </c>
      <c r="R176" s="50">
        <v>0.5</v>
      </c>
      <c r="S176" s="50">
        <v>1.4</v>
      </c>
    </row>
    <row r="177" spans="1:19" ht="15" thickBot="1" x14ac:dyDescent="0.4">
      <c r="A177" s="108">
        <v>173</v>
      </c>
      <c r="B177" s="81" t="s">
        <v>374</v>
      </c>
      <c r="C177" s="50">
        <v>62</v>
      </c>
      <c r="D177" s="74">
        <v>0.3</v>
      </c>
      <c r="E177" s="50">
        <v>0.2</v>
      </c>
      <c r="F177" s="50">
        <v>0.1</v>
      </c>
      <c r="G177" s="50">
        <v>1.1000000000000001</v>
      </c>
      <c r="H177" s="74">
        <v>2.2000000000000002</v>
      </c>
      <c r="I177" s="50">
        <v>0.4</v>
      </c>
      <c r="J177" s="50">
        <v>1.5</v>
      </c>
      <c r="K177" s="50">
        <v>3.2</v>
      </c>
      <c r="L177" s="74">
        <v>0.9</v>
      </c>
      <c r="M177" s="50">
        <v>0.6</v>
      </c>
      <c r="N177" s="50">
        <v>0.2</v>
      </c>
      <c r="O177" s="50">
        <v>3.4</v>
      </c>
      <c r="P177" s="74">
        <v>2.2999999999999998</v>
      </c>
      <c r="Q177" s="50">
        <v>0.4</v>
      </c>
      <c r="R177" s="50">
        <v>1.6</v>
      </c>
      <c r="S177" s="50">
        <v>3.4</v>
      </c>
    </row>
    <row r="178" spans="1:19" ht="15" thickBot="1" x14ac:dyDescent="0.4">
      <c r="A178" s="108">
        <v>174</v>
      </c>
      <c r="B178" s="81" t="s">
        <v>375</v>
      </c>
      <c r="C178" s="50">
        <v>5</v>
      </c>
      <c r="D178" s="74">
        <v>0</v>
      </c>
      <c r="E178" s="50">
        <v>0</v>
      </c>
      <c r="F178" s="50">
        <v>0</v>
      </c>
      <c r="G178" s="50">
        <v>0</v>
      </c>
      <c r="H178" s="74">
        <v>0.2</v>
      </c>
      <c r="I178" s="50">
        <v>0.1</v>
      </c>
      <c r="J178" s="50">
        <v>0.1</v>
      </c>
      <c r="K178" s="50">
        <v>0.6</v>
      </c>
      <c r="L178" s="74">
        <v>0</v>
      </c>
      <c r="M178" s="50">
        <v>0</v>
      </c>
      <c r="N178" s="50">
        <v>0</v>
      </c>
      <c r="O178" s="50">
        <v>0</v>
      </c>
      <c r="P178" s="74">
        <v>0.2</v>
      </c>
      <c r="Q178" s="50">
        <v>0.1</v>
      </c>
      <c r="R178" s="50">
        <v>0.1</v>
      </c>
      <c r="S178" s="50">
        <v>0.7</v>
      </c>
    </row>
    <row r="179" spans="1:19" ht="15" thickBot="1" x14ac:dyDescent="0.4">
      <c r="A179" s="108">
        <v>175</v>
      </c>
      <c r="B179" s="81" t="s">
        <v>376</v>
      </c>
      <c r="C179" s="50">
        <v>77</v>
      </c>
      <c r="D179" s="74">
        <v>0</v>
      </c>
      <c r="E179" s="50">
        <v>0</v>
      </c>
      <c r="F179" s="50">
        <v>0</v>
      </c>
      <c r="G179" s="50">
        <v>0</v>
      </c>
      <c r="H179" s="74">
        <v>2.1</v>
      </c>
      <c r="I179" s="50">
        <v>0.3</v>
      </c>
      <c r="J179" s="50">
        <v>1.5</v>
      </c>
      <c r="K179" s="50">
        <v>2.8</v>
      </c>
      <c r="L179" s="74">
        <v>0.1</v>
      </c>
      <c r="M179" s="50">
        <v>0.1</v>
      </c>
      <c r="N179" s="50">
        <v>0</v>
      </c>
      <c r="O179" s="50">
        <v>0.5</v>
      </c>
      <c r="P179" s="74">
        <v>2.2000000000000002</v>
      </c>
      <c r="Q179" s="50">
        <v>0.3</v>
      </c>
      <c r="R179" s="50">
        <v>1.7</v>
      </c>
      <c r="S179" s="50">
        <v>3</v>
      </c>
    </row>
    <row r="180" spans="1:19" ht="15" thickBot="1" x14ac:dyDescent="0.4">
      <c r="A180" s="108">
        <v>176</v>
      </c>
      <c r="B180" s="81" t="s">
        <v>190</v>
      </c>
      <c r="C180" s="119">
        <v>1406</v>
      </c>
      <c r="D180" s="74">
        <v>18.600000000000001</v>
      </c>
      <c r="E180" s="50">
        <v>3.6</v>
      </c>
      <c r="F180" s="50">
        <v>12.5</v>
      </c>
      <c r="G180" s="50">
        <v>26.6</v>
      </c>
      <c r="H180" s="74">
        <v>25.3</v>
      </c>
      <c r="I180" s="50">
        <v>1</v>
      </c>
      <c r="J180" s="50">
        <v>23.4</v>
      </c>
      <c r="K180" s="50">
        <v>27.3</v>
      </c>
      <c r="L180" s="74">
        <v>28.5</v>
      </c>
      <c r="M180" s="50">
        <v>2.6</v>
      </c>
      <c r="N180" s="50">
        <v>23.8</v>
      </c>
      <c r="O180" s="50">
        <v>33.799999999999997</v>
      </c>
      <c r="P180" s="74">
        <v>24.4</v>
      </c>
      <c r="Q180" s="50">
        <v>1</v>
      </c>
      <c r="R180" s="50">
        <v>22.4</v>
      </c>
      <c r="S180" s="50">
        <v>26.4</v>
      </c>
    </row>
    <row r="181" spans="1:19" ht="15" thickBot="1" x14ac:dyDescent="0.4">
      <c r="A181" s="108">
        <v>177</v>
      </c>
      <c r="B181" s="81" t="s">
        <v>186</v>
      </c>
      <c r="C181" s="119">
        <v>2698</v>
      </c>
      <c r="D181" s="74">
        <v>55.1</v>
      </c>
      <c r="E181" s="50">
        <v>4.5999999999999996</v>
      </c>
      <c r="F181" s="50">
        <v>45.9</v>
      </c>
      <c r="G181" s="50">
        <v>63.9</v>
      </c>
      <c r="H181" s="74">
        <v>54.6</v>
      </c>
      <c r="I181" s="50">
        <v>1.1000000000000001</v>
      </c>
      <c r="J181" s="50">
        <v>52.4</v>
      </c>
      <c r="K181" s="50">
        <v>56.8</v>
      </c>
      <c r="L181" s="74">
        <v>52.2</v>
      </c>
      <c r="M181" s="50">
        <v>2.8</v>
      </c>
      <c r="N181" s="50">
        <v>46.7</v>
      </c>
      <c r="O181" s="50">
        <v>57.6</v>
      </c>
      <c r="P181" s="74">
        <v>54.9</v>
      </c>
      <c r="Q181" s="50">
        <v>1.2</v>
      </c>
      <c r="R181" s="50">
        <v>52.6</v>
      </c>
      <c r="S181" s="50">
        <v>57.2</v>
      </c>
    </row>
    <row r="182" spans="1:19" ht="15" thickBot="1" x14ac:dyDescent="0.4">
      <c r="A182" s="108">
        <v>178</v>
      </c>
      <c r="B182" s="81" t="s">
        <v>377</v>
      </c>
      <c r="C182" s="50">
        <v>3</v>
      </c>
      <c r="D182" s="74">
        <v>0</v>
      </c>
      <c r="E182" s="50">
        <v>0</v>
      </c>
      <c r="F182" s="50">
        <v>0</v>
      </c>
      <c r="G182" s="50">
        <v>0</v>
      </c>
      <c r="H182" s="74">
        <v>0</v>
      </c>
      <c r="I182" s="50">
        <v>0</v>
      </c>
      <c r="J182" s="50">
        <v>0</v>
      </c>
      <c r="K182" s="50">
        <v>0.1</v>
      </c>
      <c r="L182" s="74">
        <v>0.1</v>
      </c>
      <c r="M182" s="50">
        <v>0.1</v>
      </c>
      <c r="N182" s="50">
        <v>0</v>
      </c>
      <c r="O182" s="50">
        <v>0.5</v>
      </c>
      <c r="P182" s="74">
        <v>0</v>
      </c>
      <c r="Q182" s="50">
        <v>0</v>
      </c>
      <c r="R182" s="50">
        <v>0</v>
      </c>
      <c r="S182" s="50">
        <v>0</v>
      </c>
    </row>
    <row r="183" spans="1:19" ht="15" thickBot="1" x14ac:dyDescent="0.4">
      <c r="A183" s="108">
        <v>179</v>
      </c>
      <c r="B183" s="81" t="s">
        <v>378</v>
      </c>
      <c r="C183" s="50">
        <v>2</v>
      </c>
      <c r="D183" s="74">
        <v>0</v>
      </c>
      <c r="E183" s="50">
        <v>0</v>
      </c>
      <c r="F183" s="50">
        <v>0</v>
      </c>
      <c r="G183" s="50">
        <v>0</v>
      </c>
      <c r="H183" s="74">
        <v>0</v>
      </c>
      <c r="I183" s="50">
        <v>0</v>
      </c>
      <c r="J183" s="50">
        <v>0</v>
      </c>
      <c r="K183" s="50">
        <v>0.2</v>
      </c>
      <c r="L183" s="74">
        <v>0</v>
      </c>
      <c r="M183" s="50">
        <v>0</v>
      </c>
      <c r="N183" s="50">
        <v>0</v>
      </c>
      <c r="O183" s="50">
        <v>0</v>
      </c>
      <c r="P183" s="74">
        <v>0</v>
      </c>
      <c r="Q183" s="50">
        <v>0</v>
      </c>
      <c r="R183" s="50">
        <v>0</v>
      </c>
      <c r="S183" s="50">
        <v>0.3</v>
      </c>
    </row>
    <row r="184" spans="1:19" ht="15" thickBot="1" x14ac:dyDescent="0.4">
      <c r="A184" s="108">
        <v>180</v>
      </c>
      <c r="B184" s="81" t="s">
        <v>379</v>
      </c>
      <c r="C184" s="50">
        <v>13</v>
      </c>
      <c r="D184" s="74">
        <v>0</v>
      </c>
      <c r="E184" s="50">
        <v>0</v>
      </c>
      <c r="F184" s="50">
        <v>0</v>
      </c>
      <c r="G184" s="50">
        <v>0</v>
      </c>
      <c r="H184" s="74">
        <v>0.1</v>
      </c>
      <c r="I184" s="50">
        <v>0</v>
      </c>
      <c r="J184" s="50">
        <v>0.1</v>
      </c>
      <c r="K184" s="50">
        <v>0.3</v>
      </c>
      <c r="L184" s="74">
        <v>0.1</v>
      </c>
      <c r="M184" s="50">
        <v>0.1</v>
      </c>
      <c r="N184" s="50">
        <v>0</v>
      </c>
      <c r="O184" s="50">
        <v>0.5</v>
      </c>
      <c r="P184" s="74">
        <v>0.1</v>
      </c>
      <c r="Q184" s="50">
        <v>0.1</v>
      </c>
      <c r="R184" s="50">
        <v>0.1</v>
      </c>
      <c r="S184" s="50">
        <v>0.3</v>
      </c>
    </row>
    <row r="185" spans="1:19" ht="15" thickBot="1" x14ac:dyDescent="0.4">
      <c r="A185" s="108">
        <v>181</v>
      </c>
      <c r="B185" s="81" t="s">
        <v>203</v>
      </c>
      <c r="C185" s="50">
        <v>452</v>
      </c>
      <c r="D185" s="74">
        <v>2.9</v>
      </c>
      <c r="E185" s="50">
        <v>1.1000000000000001</v>
      </c>
      <c r="F185" s="50">
        <v>1.4</v>
      </c>
      <c r="G185" s="50">
        <v>5.9</v>
      </c>
      <c r="H185" s="74">
        <v>7.2</v>
      </c>
      <c r="I185" s="50">
        <v>0.5</v>
      </c>
      <c r="J185" s="50">
        <v>6.2</v>
      </c>
      <c r="K185" s="50">
        <v>8.4</v>
      </c>
      <c r="L185" s="74">
        <v>7.7</v>
      </c>
      <c r="M185" s="50">
        <v>1.4</v>
      </c>
      <c r="N185" s="50">
        <v>5.3</v>
      </c>
      <c r="O185" s="50">
        <v>10.9</v>
      </c>
      <c r="P185" s="74">
        <v>7</v>
      </c>
      <c r="Q185" s="50">
        <v>0.6</v>
      </c>
      <c r="R185" s="50">
        <v>5.9</v>
      </c>
      <c r="S185" s="50">
        <v>8.1</v>
      </c>
    </row>
    <row r="186" spans="1:19" ht="15" thickBot="1" x14ac:dyDescent="0.4">
      <c r="A186" s="108">
        <v>182</v>
      </c>
      <c r="B186" s="81" t="s">
        <v>380</v>
      </c>
      <c r="C186" s="50">
        <v>90</v>
      </c>
      <c r="D186" s="74">
        <v>0.1</v>
      </c>
      <c r="E186" s="50">
        <v>0.1</v>
      </c>
      <c r="F186" s="50">
        <v>0</v>
      </c>
      <c r="G186" s="50">
        <v>0.4</v>
      </c>
      <c r="H186" s="74">
        <v>1.5</v>
      </c>
      <c r="I186" s="50">
        <v>0.2</v>
      </c>
      <c r="J186" s="50">
        <v>1.1000000000000001</v>
      </c>
      <c r="K186" s="50">
        <v>2</v>
      </c>
      <c r="L186" s="74">
        <v>1.4</v>
      </c>
      <c r="M186" s="50">
        <v>0.9</v>
      </c>
      <c r="N186" s="50">
        <v>0.4</v>
      </c>
      <c r="O186" s="50">
        <v>4.9000000000000004</v>
      </c>
      <c r="P186" s="74">
        <v>1.4</v>
      </c>
      <c r="Q186" s="50">
        <v>0.2</v>
      </c>
      <c r="R186" s="50">
        <v>1.1000000000000001</v>
      </c>
      <c r="S186" s="50">
        <v>1.9</v>
      </c>
    </row>
    <row r="187" spans="1:19" ht="15" thickBot="1" x14ac:dyDescent="0.4">
      <c r="A187" s="108">
        <v>183</v>
      </c>
      <c r="B187" s="81" t="s">
        <v>381</v>
      </c>
      <c r="C187" s="50">
        <v>38</v>
      </c>
      <c r="D187" s="74">
        <v>0.2</v>
      </c>
      <c r="E187" s="50">
        <v>0.2</v>
      </c>
      <c r="F187" s="50">
        <v>0</v>
      </c>
      <c r="G187" s="50">
        <v>1.2</v>
      </c>
      <c r="H187" s="74">
        <v>1</v>
      </c>
      <c r="I187" s="50">
        <v>0.2</v>
      </c>
      <c r="J187" s="50">
        <v>0.6</v>
      </c>
      <c r="K187" s="50">
        <v>1.6</v>
      </c>
      <c r="L187" s="74">
        <v>1.6</v>
      </c>
      <c r="M187" s="50">
        <v>1</v>
      </c>
      <c r="N187" s="50">
        <v>0.4</v>
      </c>
      <c r="O187" s="50">
        <v>5.6</v>
      </c>
      <c r="P187" s="74">
        <v>0.8</v>
      </c>
      <c r="Q187" s="50">
        <v>0.2</v>
      </c>
      <c r="R187" s="50">
        <v>0.5</v>
      </c>
      <c r="S187" s="50">
        <v>1.4</v>
      </c>
    </row>
    <row r="188" spans="1:19" ht="15" thickBot="1" x14ac:dyDescent="0.4">
      <c r="A188" s="108">
        <v>184</v>
      </c>
      <c r="B188" s="81" t="s">
        <v>382</v>
      </c>
      <c r="C188" s="50">
        <v>7</v>
      </c>
      <c r="D188" s="74">
        <v>0</v>
      </c>
      <c r="E188" s="50">
        <v>0</v>
      </c>
      <c r="F188" s="50">
        <v>0</v>
      </c>
      <c r="G188" s="50">
        <v>0</v>
      </c>
      <c r="H188" s="74">
        <v>0.1</v>
      </c>
      <c r="I188" s="50">
        <v>0.1</v>
      </c>
      <c r="J188" s="50">
        <v>0.1</v>
      </c>
      <c r="K188" s="50">
        <v>0.3</v>
      </c>
      <c r="L188" s="74">
        <v>0</v>
      </c>
      <c r="M188" s="50">
        <v>0</v>
      </c>
      <c r="N188" s="50">
        <v>0</v>
      </c>
      <c r="O188" s="50">
        <v>0</v>
      </c>
      <c r="P188" s="74">
        <v>0.1</v>
      </c>
      <c r="Q188" s="50">
        <v>0.1</v>
      </c>
      <c r="R188" s="50">
        <v>0.1</v>
      </c>
      <c r="S188" s="50">
        <v>0.3</v>
      </c>
    </row>
    <row r="189" spans="1:19" ht="15" thickBot="1" x14ac:dyDescent="0.4">
      <c r="A189" s="108">
        <v>185</v>
      </c>
      <c r="B189" s="81" t="s">
        <v>383</v>
      </c>
      <c r="C189" s="50">
        <v>52</v>
      </c>
      <c r="D189" s="74">
        <v>0.7</v>
      </c>
      <c r="E189" s="50">
        <v>0.3</v>
      </c>
      <c r="F189" s="50">
        <v>0.3</v>
      </c>
      <c r="G189" s="50">
        <v>1.6</v>
      </c>
      <c r="H189" s="74">
        <v>0.9</v>
      </c>
      <c r="I189" s="50">
        <v>0.2</v>
      </c>
      <c r="J189" s="50">
        <v>0.5</v>
      </c>
      <c r="K189" s="50">
        <v>1.5</v>
      </c>
      <c r="L189" s="74">
        <v>0.5</v>
      </c>
      <c r="M189" s="50">
        <v>0.4</v>
      </c>
      <c r="N189" s="50">
        <v>0.1</v>
      </c>
      <c r="O189" s="50">
        <v>2.1</v>
      </c>
      <c r="P189" s="74">
        <v>0.9</v>
      </c>
      <c r="Q189" s="50">
        <v>0.3</v>
      </c>
      <c r="R189" s="50">
        <v>0.6</v>
      </c>
      <c r="S189" s="50">
        <v>1.6</v>
      </c>
    </row>
    <row r="190" spans="1:19" ht="23.5" thickBot="1" x14ac:dyDescent="0.4">
      <c r="A190" s="108">
        <v>186</v>
      </c>
      <c r="B190" s="81" t="s">
        <v>384</v>
      </c>
      <c r="C190" s="50">
        <v>553</v>
      </c>
      <c r="D190" s="74">
        <v>10.1</v>
      </c>
      <c r="E190" s="50">
        <v>3.1</v>
      </c>
      <c r="F190" s="50">
        <v>5.4</v>
      </c>
      <c r="G190" s="50">
        <v>17.899999999999999</v>
      </c>
      <c r="H190" s="74">
        <v>11.3</v>
      </c>
      <c r="I190" s="50">
        <v>0.7</v>
      </c>
      <c r="J190" s="50">
        <v>9.9</v>
      </c>
      <c r="K190" s="50">
        <v>12.7</v>
      </c>
      <c r="L190" s="74">
        <v>13.8</v>
      </c>
      <c r="M190" s="50">
        <v>2</v>
      </c>
      <c r="N190" s="50">
        <v>10.4</v>
      </c>
      <c r="O190" s="50">
        <v>18.100000000000001</v>
      </c>
      <c r="P190" s="74">
        <v>10.8</v>
      </c>
      <c r="Q190" s="50">
        <v>0.7</v>
      </c>
      <c r="R190" s="50">
        <v>9.5</v>
      </c>
      <c r="S190" s="50">
        <v>12.4</v>
      </c>
    </row>
    <row r="191" spans="1:19" ht="15" thickBot="1" x14ac:dyDescent="0.4">
      <c r="A191" s="108">
        <v>187</v>
      </c>
      <c r="B191" s="81" t="s">
        <v>385</v>
      </c>
      <c r="C191" s="50">
        <v>14</v>
      </c>
      <c r="D191" s="74">
        <v>0.1</v>
      </c>
      <c r="E191" s="50">
        <v>0.1</v>
      </c>
      <c r="F191" s="50">
        <v>0</v>
      </c>
      <c r="G191" s="50">
        <v>0.9</v>
      </c>
      <c r="H191" s="74">
        <v>0.4</v>
      </c>
      <c r="I191" s="50">
        <v>0.1</v>
      </c>
      <c r="J191" s="50">
        <v>0.2</v>
      </c>
      <c r="K191" s="50">
        <v>0.8</v>
      </c>
      <c r="L191" s="74">
        <v>1.2</v>
      </c>
      <c r="M191" s="50">
        <v>0.9</v>
      </c>
      <c r="N191" s="50">
        <v>0.3</v>
      </c>
      <c r="O191" s="50">
        <v>4.9000000000000004</v>
      </c>
      <c r="P191" s="74">
        <v>0.3</v>
      </c>
      <c r="Q191" s="50">
        <v>0.1</v>
      </c>
      <c r="R191" s="50">
        <v>0.1</v>
      </c>
      <c r="S191" s="50">
        <v>0.5</v>
      </c>
    </row>
    <row r="192" spans="1:19" ht="15" thickBot="1" x14ac:dyDescent="0.4">
      <c r="A192" s="108">
        <v>188</v>
      </c>
      <c r="B192" s="81" t="s">
        <v>386</v>
      </c>
      <c r="C192" s="50">
        <v>94</v>
      </c>
      <c r="D192" s="74">
        <v>2.8</v>
      </c>
      <c r="E192" s="50">
        <v>1.5</v>
      </c>
      <c r="F192" s="50">
        <v>1</v>
      </c>
      <c r="G192" s="50">
        <v>7.8</v>
      </c>
      <c r="H192" s="74">
        <v>1.7</v>
      </c>
      <c r="I192" s="50">
        <v>0.3</v>
      </c>
      <c r="J192" s="50">
        <v>1.2</v>
      </c>
      <c r="K192" s="50">
        <v>2.4</v>
      </c>
      <c r="L192" s="74">
        <v>1.4</v>
      </c>
      <c r="M192" s="50">
        <v>0.5</v>
      </c>
      <c r="N192" s="50">
        <v>0.7</v>
      </c>
      <c r="O192" s="50">
        <v>2.7</v>
      </c>
      <c r="P192" s="74">
        <v>1.8</v>
      </c>
      <c r="Q192" s="50">
        <v>0.3</v>
      </c>
      <c r="R192" s="50">
        <v>1.3</v>
      </c>
      <c r="S192" s="50">
        <v>2.6</v>
      </c>
    </row>
    <row r="193" spans="1:19" ht="15" thickBot="1" x14ac:dyDescent="0.4">
      <c r="A193" s="108">
        <v>189</v>
      </c>
      <c r="B193" s="81" t="s">
        <v>387</v>
      </c>
      <c r="C193" s="50">
        <v>50</v>
      </c>
      <c r="D193" s="74">
        <v>2.7</v>
      </c>
      <c r="E193" s="50">
        <v>1.4</v>
      </c>
      <c r="F193" s="50">
        <v>1</v>
      </c>
      <c r="G193" s="50">
        <v>7.4</v>
      </c>
      <c r="H193" s="74">
        <v>0.6</v>
      </c>
      <c r="I193" s="50">
        <v>0.1</v>
      </c>
      <c r="J193" s="50">
        <v>0.4</v>
      </c>
      <c r="K193" s="50">
        <v>0.9</v>
      </c>
      <c r="L193" s="74">
        <v>0</v>
      </c>
      <c r="M193" s="50">
        <v>0</v>
      </c>
      <c r="N193" s="50">
        <v>0</v>
      </c>
      <c r="O193" s="50">
        <v>0</v>
      </c>
      <c r="P193" s="74">
        <v>0.8</v>
      </c>
      <c r="Q193" s="50">
        <v>0.2</v>
      </c>
      <c r="R193" s="50">
        <v>0.5</v>
      </c>
      <c r="S193" s="50">
        <v>1.2</v>
      </c>
    </row>
    <row r="194" spans="1:19" ht="15" thickBot="1" x14ac:dyDescent="0.4">
      <c r="A194" s="108">
        <v>190</v>
      </c>
      <c r="B194" s="81" t="s">
        <v>188</v>
      </c>
      <c r="C194" s="119">
        <v>1743</v>
      </c>
      <c r="D194" s="74">
        <v>36.799999999999997</v>
      </c>
      <c r="E194" s="50">
        <v>4.4000000000000004</v>
      </c>
      <c r="F194" s="50">
        <v>28.7</v>
      </c>
      <c r="G194" s="50">
        <v>45.7</v>
      </c>
      <c r="H194" s="74">
        <v>32.9</v>
      </c>
      <c r="I194" s="50">
        <v>1.1000000000000001</v>
      </c>
      <c r="J194" s="50">
        <v>30.8</v>
      </c>
      <c r="K194" s="50">
        <v>35</v>
      </c>
      <c r="L194" s="74">
        <v>40.700000000000003</v>
      </c>
      <c r="M194" s="50">
        <v>2.8</v>
      </c>
      <c r="N194" s="50">
        <v>35.4</v>
      </c>
      <c r="O194" s="50">
        <v>46.3</v>
      </c>
      <c r="P194" s="74">
        <v>32.1</v>
      </c>
      <c r="Q194" s="50">
        <v>1.1000000000000001</v>
      </c>
      <c r="R194" s="50">
        <v>29.9</v>
      </c>
      <c r="S194" s="50">
        <v>34.299999999999997</v>
      </c>
    </row>
    <row r="195" spans="1:19" ht="15" thickBot="1" x14ac:dyDescent="0.4">
      <c r="A195" s="108">
        <v>191</v>
      </c>
      <c r="B195" s="81" t="s">
        <v>198</v>
      </c>
      <c r="C195" s="50">
        <v>442</v>
      </c>
      <c r="D195" s="74">
        <v>2.7</v>
      </c>
      <c r="E195" s="50">
        <v>0.8</v>
      </c>
      <c r="F195" s="50">
        <v>1.5</v>
      </c>
      <c r="G195" s="50">
        <v>4.9000000000000004</v>
      </c>
      <c r="H195" s="74">
        <v>9</v>
      </c>
      <c r="I195" s="50">
        <v>0.6</v>
      </c>
      <c r="J195" s="50">
        <v>7.8</v>
      </c>
      <c r="K195" s="50">
        <v>10.3</v>
      </c>
      <c r="L195" s="74">
        <v>6.9</v>
      </c>
      <c r="M195" s="50">
        <v>1.6</v>
      </c>
      <c r="N195" s="50">
        <v>4.3</v>
      </c>
      <c r="O195" s="50">
        <v>10.9</v>
      </c>
      <c r="P195" s="74">
        <v>8.9</v>
      </c>
      <c r="Q195" s="50">
        <v>0.6</v>
      </c>
      <c r="R195" s="50">
        <v>7.7</v>
      </c>
      <c r="S195" s="50">
        <v>10.3</v>
      </c>
    </row>
    <row r="196" spans="1:19" ht="15" thickBot="1" x14ac:dyDescent="0.4">
      <c r="A196" s="108">
        <v>192</v>
      </c>
      <c r="B196" s="81" t="s">
        <v>191</v>
      </c>
      <c r="C196" s="119">
        <v>1011</v>
      </c>
      <c r="D196" s="74">
        <v>8.5</v>
      </c>
      <c r="E196" s="50">
        <v>2.4</v>
      </c>
      <c r="F196" s="50">
        <v>4.8</v>
      </c>
      <c r="G196" s="50">
        <v>14.5</v>
      </c>
      <c r="H196" s="74">
        <v>21</v>
      </c>
      <c r="I196" s="50">
        <v>0.9</v>
      </c>
      <c r="J196" s="50">
        <v>19.2</v>
      </c>
      <c r="K196" s="50">
        <v>22.8</v>
      </c>
      <c r="L196" s="74">
        <v>13.6</v>
      </c>
      <c r="M196" s="50">
        <v>2</v>
      </c>
      <c r="N196" s="50">
        <v>10</v>
      </c>
      <c r="O196" s="50">
        <v>18.100000000000001</v>
      </c>
      <c r="P196" s="74">
        <v>21.2</v>
      </c>
      <c r="Q196" s="50">
        <v>1</v>
      </c>
      <c r="R196" s="50">
        <v>19.399999999999999</v>
      </c>
      <c r="S196" s="50">
        <v>23.2</v>
      </c>
    </row>
    <row r="197" spans="1:19" ht="23.5" thickBot="1" x14ac:dyDescent="0.4">
      <c r="A197" s="108">
        <v>193</v>
      </c>
      <c r="B197" s="81" t="s">
        <v>192</v>
      </c>
      <c r="C197" s="119">
        <v>1003</v>
      </c>
      <c r="D197" s="74">
        <v>19.899999999999999</v>
      </c>
      <c r="E197" s="50">
        <v>3.5</v>
      </c>
      <c r="F197" s="50">
        <v>13.8</v>
      </c>
      <c r="G197" s="50">
        <v>27.7</v>
      </c>
      <c r="H197" s="74">
        <v>19.2</v>
      </c>
      <c r="I197" s="50">
        <v>0.9</v>
      </c>
      <c r="J197" s="50">
        <v>17.5</v>
      </c>
      <c r="K197" s="50">
        <v>21.1</v>
      </c>
      <c r="L197" s="74">
        <v>24.5</v>
      </c>
      <c r="M197" s="50">
        <v>2.5</v>
      </c>
      <c r="N197" s="50">
        <v>20</v>
      </c>
      <c r="O197" s="50">
        <v>29.7</v>
      </c>
      <c r="P197" s="74">
        <v>18.600000000000001</v>
      </c>
      <c r="Q197" s="50">
        <v>0.9</v>
      </c>
      <c r="R197" s="50">
        <v>16.8</v>
      </c>
      <c r="S197" s="50">
        <v>20.5</v>
      </c>
    </row>
    <row r="198" spans="1:19" ht="15" thickBot="1" x14ac:dyDescent="0.4">
      <c r="A198" s="108">
        <v>194</v>
      </c>
      <c r="B198" s="81" t="s">
        <v>388</v>
      </c>
      <c r="C198" s="50">
        <v>2</v>
      </c>
      <c r="D198" s="74">
        <v>0</v>
      </c>
      <c r="E198" s="50">
        <v>0</v>
      </c>
      <c r="F198" s="50">
        <v>0</v>
      </c>
      <c r="G198" s="50">
        <v>0</v>
      </c>
      <c r="H198" s="74">
        <v>0.1</v>
      </c>
      <c r="I198" s="50">
        <v>0.1</v>
      </c>
      <c r="J198" s="50">
        <v>0</v>
      </c>
      <c r="K198" s="50">
        <v>0.4</v>
      </c>
      <c r="L198" s="74">
        <v>0</v>
      </c>
      <c r="M198" s="50">
        <v>0</v>
      </c>
      <c r="N198" s="50">
        <v>0</v>
      </c>
      <c r="O198" s="50">
        <v>0</v>
      </c>
      <c r="P198" s="74">
        <v>0.1</v>
      </c>
      <c r="Q198" s="50">
        <v>0.1</v>
      </c>
      <c r="R198" s="50">
        <v>0</v>
      </c>
      <c r="S198" s="50">
        <v>0.5</v>
      </c>
    </row>
    <row r="199" spans="1:19" ht="15" thickBot="1" x14ac:dyDescent="0.4">
      <c r="A199" s="108">
        <v>195</v>
      </c>
      <c r="B199" s="81" t="s">
        <v>389</v>
      </c>
      <c r="C199" s="50">
        <v>14</v>
      </c>
      <c r="D199" s="74">
        <v>0</v>
      </c>
      <c r="E199" s="50">
        <v>0</v>
      </c>
      <c r="F199" s="50">
        <v>0</v>
      </c>
      <c r="G199" s="50">
        <v>0</v>
      </c>
      <c r="H199" s="74">
        <v>0.3</v>
      </c>
      <c r="I199" s="50">
        <v>0.1</v>
      </c>
      <c r="J199" s="50">
        <v>0.2</v>
      </c>
      <c r="K199" s="50">
        <v>0.5</v>
      </c>
      <c r="L199" s="74">
        <v>0.2</v>
      </c>
      <c r="M199" s="50">
        <v>0.2</v>
      </c>
      <c r="N199" s="50">
        <v>0</v>
      </c>
      <c r="O199" s="50">
        <v>1.5</v>
      </c>
      <c r="P199" s="74">
        <v>0.3</v>
      </c>
      <c r="Q199" s="50">
        <v>0.1</v>
      </c>
      <c r="R199" s="50">
        <v>0.1</v>
      </c>
      <c r="S199" s="50">
        <v>0.5</v>
      </c>
    </row>
    <row r="200" spans="1:19" ht="15" thickBot="1" x14ac:dyDescent="0.4">
      <c r="A200" s="108">
        <v>196</v>
      </c>
      <c r="B200" s="81" t="s">
        <v>390</v>
      </c>
      <c r="C200" s="50">
        <v>29</v>
      </c>
      <c r="D200" s="74">
        <v>0.2</v>
      </c>
      <c r="E200" s="50">
        <v>0.2</v>
      </c>
      <c r="F200" s="50">
        <v>0</v>
      </c>
      <c r="G200" s="50">
        <v>1.7</v>
      </c>
      <c r="H200" s="74">
        <v>0.6</v>
      </c>
      <c r="I200" s="50">
        <v>0.2</v>
      </c>
      <c r="J200" s="50">
        <v>0.3</v>
      </c>
      <c r="K200" s="50">
        <v>1</v>
      </c>
      <c r="L200" s="74">
        <v>0.1</v>
      </c>
      <c r="M200" s="50">
        <v>0.1</v>
      </c>
      <c r="N200" s="50">
        <v>0</v>
      </c>
      <c r="O200" s="50">
        <v>0.4</v>
      </c>
      <c r="P200" s="74">
        <v>0.6</v>
      </c>
      <c r="Q200" s="50">
        <v>0.2</v>
      </c>
      <c r="R200" s="50">
        <v>0.4</v>
      </c>
      <c r="S200" s="50">
        <v>1</v>
      </c>
    </row>
    <row r="201" spans="1:19" ht="15" thickBot="1" x14ac:dyDescent="0.4">
      <c r="A201" s="108">
        <v>197</v>
      </c>
      <c r="B201" s="81" t="s">
        <v>391</v>
      </c>
      <c r="C201" s="50">
        <v>121</v>
      </c>
      <c r="D201" s="74">
        <v>2.1</v>
      </c>
      <c r="E201" s="50">
        <v>1</v>
      </c>
      <c r="F201" s="50">
        <v>0.8</v>
      </c>
      <c r="G201" s="50">
        <v>5.5</v>
      </c>
      <c r="H201" s="74">
        <v>2</v>
      </c>
      <c r="I201" s="50">
        <v>0.3</v>
      </c>
      <c r="J201" s="50">
        <v>1.5</v>
      </c>
      <c r="K201" s="50">
        <v>2.7</v>
      </c>
      <c r="L201" s="74">
        <v>1.2</v>
      </c>
      <c r="M201" s="50">
        <v>1</v>
      </c>
      <c r="N201" s="50">
        <v>0.2</v>
      </c>
      <c r="O201" s="50">
        <v>6</v>
      </c>
      <c r="P201" s="74">
        <v>2.1</v>
      </c>
      <c r="Q201" s="50">
        <v>0.3</v>
      </c>
      <c r="R201" s="50">
        <v>1.6</v>
      </c>
      <c r="S201" s="50">
        <v>2.8</v>
      </c>
    </row>
    <row r="202" spans="1:19" ht="15" thickBot="1" x14ac:dyDescent="0.4">
      <c r="A202" s="108">
        <v>198</v>
      </c>
      <c r="B202" s="81" t="s">
        <v>392</v>
      </c>
      <c r="C202" s="50">
        <v>1</v>
      </c>
      <c r="D202" s="74">
        <v>0</v>
      </c>
      <c r="E202" s="50">
        <v>0</v>
      </c>
      <c r="F202" s="50">
        <v>0</v>
      </c>
      <c r="G202" s="50">
        <v>0</v>
      </c>
      <c r="H202" s="74">
        <v>0</v>
      </c>
      <c r="I202" s="50">
        <v>0</v>
      </c>
      <c r="J202" s="50">
        <v>0</v>
      </c>
      <c r="K202" s="50">
        <v>0.1</v>
      </c>
      <c r="L202" s="74">
        <v>0</v>
      </c>
      <c r="M202" s="50">
        <v>0</v>
      </c>
      <c r="N202" s="50">
        <v>0</v>
      </c>
      <c r="O202" s="50">
        <v>0</v>
      </c>
      <c r="P202" s="74">
        <v>0</v>
      </c>
      <c r="Q202" s="50">
        <v>0</v>
      </c>
      <c r="R202" s="50">
        <v>0</v>
      </c>
      <c r="S202" s="50">
        <v>0.1</v>
      </c>
    </row>
    <row r="203" spans="1:19" ht="23.5" thickBot="1" x14ac:dyDescent="0.4">
      <c r="A203" s="108">
        <v>199</v>
      </c>
      <c r="B203" s="81" t="s">
        <v>393</v>
      </c>
      <c r="C203" s="50">
        <v>62</v>
      </c>
      <c r="D203" s="74">
        <v>0.8</v>
      </c>
      <c r="E203" s="50">
        <v>0.5</v>
      </c>
      <c r="F203" s="50">
        <v>0.2</v>
      </c>
      <c r="G203" s="50">
        <v>3</v>
      </c>
      <c r="H203" s="74">
        <v>1</v>
      </c>
      <c r="I203" s="50">
        <v>0.2</v>
      </c>
      <c r="J203" s="50">
        <v>0.6</v>
      </c>
      <c r="K203" s="50">
        <v>1.5</v>
      </c>
      <c r="L203" s="74">
        <v>0.6</v>
      </c>
      <c r="M203" s="50">
        <v>0.3</v>
      </c>
      <c r="N203" s="50">
        <v>0.2</v>
      </c>
      <c r="O203" s="50">
        <v>1.4</v>
      </c>
      <c r="P203" s="74">
        <v>1</v>
      </c>
      <c r="Q203" s="50">
        <v>0.2</v>
      </c>
      <c r="R203" s="50">
        <v>0.6</v>
      </c>
      <c r="S203" s="50">
        <v>1.6</v>
      </c>
    </row>
    <row r="204" spans="1:19" ht="23.5" thickBot="1" x14ac:dyDescent="0.4">
      <c r="A204" s="108">
        <v>200</v>
      </c>
      <c r="B204" s="81" t="s">
        <v>394</v>
      </c>
      <c r="C204" s="50">
        <v>35</v>
      </c>
      <c r="D204" s="74">
        <v>0</v>
      </c>
      <c r="E204" s="50">
        <v>0</v>
      </c>
      <c r="F204" s="50">
        <v>4.0999999999999996</v>
      </c>
      <c r="G204" s="50">
        <v>4.0999999999999996</v>
      </c>
      <c r="H204" s="74">
        <v>0.9</v>
      </c>
      <c r="I204" s="50">
        <v>0.2</v>
      </c>
      <c r="J204" s="50">
        <v>0.5</v>
      </c>
      <c r="K204" s="50">
        <v>1.5</v>
      </c>
      <c r="L204" s="74">
        <v>0.6</v>
      </c>
      <c r="M204" s="50">
        <v>0.3</v>
      </c>
      <c r="N204" s="50">
        <v>0.2</v>
      </c>
      <c r="O204" s="50">
        <v>1.4</v>
      </c>
      <c r="P204" s="74">
        <v>0.9</v>
      </c>
      <c r="Q204" s="50">
        <v>0.3</v>
      </c>
      <c r="R204" s="50">
        <v>0.5</v>
      </c>
      <c r="S204" s="50">
        <v>1.5</v>
      </c>
    </row>
    <row r="205" spans="1:19" ht="23.5" thickBot="1" x14ac:dyDescent="0.4">
      <c r="A205" s="108">
        <v>201</v>
      </c>
      <c r="B205" s="81" t="s">
        <v>395</v>
      </c>
      <c r="C205" s="50">
        <v>11</v>
      </c>
      <c r="D205" s="74">
        <v>0</v>
      </c>
      <c r="E205" s="50">
        <v>0</v>
      </c>
      <c r="F205" s="50">
        <v>0</v>
      </c>
      <c r="G205" s="50">
        <v>0.2</v>
      </c>
      <c r="H205" s="74">
        <v>0.1</v>
      </c>
      <c r="I205" s="50">
        <v>0.1</v>
      </c>
      <c r="J205" s="50">
        <v>0.1</v>
      </c>
      <c r="K205" s="50">
        <v>0.3</v>
      </c>
      <c r="L205" s="74">
        <v>0</v>
      </c>
      <c r="M205" s="50">
        <v>0</v>
      </c>
      <c r="N205" s="50">
        <v>0</v>
      </c>
      <c r="O205" s="50">
        <v>0</v>
      </c>
      <c r="P205" s="74">
        <v>0.2</v>
      </c>
      <c r="Q205" s="50">
        <v>0.1</v>
      </c>
      <c r="R205" s="50">
        <v>0.1</v>
      </c>
      <c r="S205" s="50">
        <v>0.3</v>
      </c>
    </row>
    <row r="206" spans="1:19" ht="15" thickBot="1" x14ac:dyDescent="0.4">
      <c r="A206" s="108">
        <v>202</v>
      </c>
      <c r="B206" s="81" t="s">
        <v>396</v>
      </c>
      <c r="C206" s="50">
        <v>1</v>
      </c>
      <c r="D206" s="74">
        <v>0</v>
      </c>
      <c r="E206" s="50">
        <v>0</v>
      </c>
      <c r="F206" s="50">
        <v>0</v>
      </c>
      <c r="G206" s="50">
        <v>0</v>
      </c>
      <c r="H206" s="74">
        <v>0</v>
      </c>
      <c r="I206" s="50">
        <v>0</v>
      </c>
      <c r="J206" s="50">
        <v>0</v>
      </c>
      <c r="K206" s="50">
        <v>0.1</v>
      </c>
      <c r="L206" s="74">
        <v>0</v>
      </c>
      <c r="M206" s="50">
        <v>0.9</v>
      </c>
      <c r="N206" s="50">
        <v>0</v>
      </c>
      <c r="O206" s="50">
        <v>0</v>
      </c>
      <c r="P206" s="74">
        <v>0</v>
      </c>
      <c r="Q206" s="50">
        <v>0</v>
      </c>
      <c r="R206" s="50">
        <v>0.1</v>
      </c>
      <c r="S206" s="50">
        <v>0.1</v>
      </c>
    </row>
    <row r="207" spans="1:19" ht="15" thickBot="1" x14ac:dyDescent="0.4">
      <c r="A207" s="108">
        <v>203</v>
      </c>
      <c r="B207" s="81" t="s">
        <v>396</v>
      </c>
      <c r="C207" s="50">
        <v>0</v>
      </c>
      <c r="D207" s="74">
        <v>0</v>
      </c>
      <c r="E207" s="50">
        <v>0</v>
      </c>
      <c r="F207" s="50">
        <v>0</v>
      </c>
      <c r="G207" s="50">
        <v>0</v>
      </c>
      <c r="H207" s="74">
        <v>0</v>
      </c>
      <c r="I207" s="50">
        <v>0</v>
      </c>
      <c r="J207" s="50">
        <v>0</v>
      </c>
      <c r="K207" s="50">
        <v>0</v>
      </c>
      <c r="L207" s="74">
        <v>0</v>
      </c>
      <c r="M207" s="50">
        <v>0</v>
      </c>
      <c r="N207" s="50">
        <v>0</v>
      </c>
      <c r="O207" s="50">
        <v>0</v>
      </c>
      <c r="P207" s="74">
        <v>0</v>
      </c>
      <c r="Q207" s="50">
        <v>0</v>
      </c>
      <c r="R207" s="50">
        <v>0</v>
      </c>
      <c r="S207" s="50">
        <v>0</v>
      </c>
    </row>
    <row r="208" spans="1:19" ht="15" thickBot="1" x14ac:dyDescent="0.4">
      <c r="A208" s="108">
        <v>204</v>
      </c>
      <c r="B208" s="81" t="s">
        <v>396</v>
      </c>
      <c r="C208" s="50">
        <v>0</v>
      </c>
      <c r="D208" s="74">
        <v>0</v>
      </c>
      <c r="E208" s="50">
        <v>0</v>
      </c>
      <c r="F208" s="50">
        <v>0</v>
      </c>
      <c r="G208" s="50">
        <v>0</v>
      </c>
      <c r="H208" s="74">
        <v>0</v>
      </c>
      <c r="I208" s="50">
        <v>0</v>
      </c>
      <c r="J208" s="50">
        <v>0</v>
      </c>
      <c r="K208" s="50">
        <v>0</v>
      </c>
      <c r="L208" s="74">
        <v>0</v>
      </c>
      <c r="M208" s="50">
        <v>0</v>
      </c>
      <c r="N208" s="50">
        <v>0</v>
      </c>
      <c r="O208" s="50">
        <v>0</v>
      </c>
      <c r="P208" s="74">
        <v>0</v>
      </c>
      <c r="Q208" s="50">
        <v>0</v>
      </c>
      <c r="R208" s="50">
        <v>0</v>
      </c>
      <c r="S208" s="50">
        <v>0</v>
      </c>
    </row>
    <row r="209" spans="1:19" ht="15" thickBot="1" x14ac:dyDescent="0.4">
      <c r="A209" s="108">
        <v>205</v>
      </c>
      <c r="B209" s="81" t="s">
        <v>397</v>
      </c>
      <c r="C209" s="50">
        <v>9</v>
      </c>
      <c r="D209" s="74">
        <v>0</v>
      </c>
      <c r="E209" s="50">
        <v>0</v>
      </c>
      <c r="F209" s="50">
        <v>0</v>
      </c>
      <c r="G209" s="50">
        <v>0</v>
      </c>
      <c r="H209" s="74">
        <v>0.1</v>
      </c>
      <c r="I209" s="50">
        <v>0</v>
      </c>
      <c r="J209" s="50">
        <v>0.1</v>
      </c>
      <c r="K209" s="50">
        <v>0.2</v>
      </c>
      <c r="L209" s="74">
        <v>0.1</v>
      </c>
      <c r="M209" s="50">
        <v>0.1</v>
      </c>
      <c r="N209" s="50">
        <v>0</v>
      </c>
      <c r="O209" s="50">
        <v>0.9</v>
      </c>
      <c r="P209" s="74">
        <v>0.1</v>
      </c>
      <c r="Q209" s="50">
        <v>0</v>
      </c>
      <c r="R209" s="50">
        <v>0</v>
      </c>
      <c r="S209" s="50">
        <v>0.2</v>
      </c>
    </row>
    <row r="210" spans="1:19" x14ac:dyDescent="0.35">
      <c r="A210" s="257" t="s">
        <v>143</v>
      </c>
      <c r="B210" s="257"/>
      <c r="C210" s="257"/>
      <c r="D210" s="257"/>
      <c r="E210" s="257"/>
      <c r="F210" s="257"/>
      <c r="G210" s="257"/>
      <c r="H210" s="257"/>
      <c r="I210" s="257"/>
      <c r="J210" s="257"/>
      <c r="K210" s="257"/>
      <c r="L210" s="257"/>
      <c r="M210" s="257"/>
      <c r="N210" s="257"/>
      <c r="O210" s="257"/>
      <c r="P210" s="257"/>
      <c r="Q210" s="257"/>
      <c r="R210" s="257"/>
      <c r="S210" s="257"/>
    </row>
    <row r="211" spans="1:19" x14ac:dyDescent="0.35">
      <c r="A211" s="27"/>
    </row>
  </sheetData>
  <mergeCells count="10">
    <mergeCell ref="A1:S1"/>
    <mergeCell ref="A210:S210"/>
    <mergeCell ref="A2:A4"/>
    <mergeCell ref="B2:B4"/>
    <mergeCell ref="C2:C4"/>
    <mergeCell ref="D2:S2"/>
    <mergeCell ref="D3:G3"/>
    <mergeCell ref="H3:K3"/>
    <mergeCell ref="L3:O3"/>
    <mergeCell ref="P3:S3"/>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3"/>
  <sheetViews>
    <sheetView workbookViewId="0">
      <selection activeCell="D219" sqref="D219"/>
    </sheetView>
  </sheetViews>
  <sheetFormatPr defaultColWidth="11.453125" defaultRowHeight="14.5" x14ac:dyDescent="0.35"/>
  <cols>
    <col min="1" max="1" width="5.7265625" customWidth="1"/>
    <col min="2" max="2" width="43.81640625" customWidth="1"/>
  </cols>
  <sheetData>
    <row r="1" spans="1:11" x14ac:dyDescent="0.35">
      <c r="A1" s="173" t="s">
        <v>973</v>
      </c>
      <c r="B1" s="173"/>
      <c r="C1" s="173"/>
      <c r="D1" s="173"/>
      <c r="E1" s="173"/>
      <c r="F1" s="173"/>
      <c r="G1" s="173"/>
      <c r="H1" s="173"/>
      <c r="I1" s="173"/>
      <c r="J1" s="173"/>
      <c r="K1" s="173"/>
    </row>
    <row r="2" spans="1:11" ht="15" thickBot="1" x14ac:dyDescent="0.4">
      <c r="A2" s="241"/>
      <c r="B2" s="241"/>
      <c r="C2" s="241"/>
      <c r="D2" s="241"/>
      <c r="E2" s="241"/>
      <c r="F2" s="241"/>
      <c r="G2" s="241"/>
      <c r="H2" s="241"/>
      <c r="I2" s="241"/>
      <c r="J2" s="241"/>
      <c r="K2" s="241"/>
    </row>
    <row r="3" spans="1:11" ht="15" thickBot="1" x14ac:dyDescent="0.4">
      <c r="A3" s="176" t="s">
        <v>206</v>
      </c>
      <c r="B3" s="242" t="s">
        <v>151</v>
      </c>
      <c r="C3" s="176" t="s">
        <v>155</v>
      </c>
      <c r="D3" s="197" t="s">
        <v>974</v>
      </c>
      <c r="E3" s="198"/>
      <c r="F3" s="198"/>
      <c r="G3" s="198"/>
      <c r="H3" s="198"/>
      <c r="I3" s="198"/>
      <c r="J3" s="198"/>
      <c r="K3" s="199"/>
    </row>
    <row r="4" spans="1:11" x14ac:dyDescent="0.35">
      <c r="A4" s="206"/>
      <c r="B4" s="299"/>
      <c r="C4" s="206"/>
      <c r="D4" s="200" t="s">
        <v>975</v>
      </c>
      <c r="E4" s="201"/>
      <c r="F4" s="201"/>
      <c r="G4" s="202"/>
      <c r="H4" s="200" t="s">
        <v>977</v>
      </c>
      <c r="I4" s="201"/>
      <c r="J4" s="201"/>
      <c r="K4" s="202"/>
    </row>
    <row r="5" spans="1:11" ht="15" thickBot="1" x14ac:dyDescent="0.4">
      <c r="A5" s="206"/>
      <c r="B5" s="299"/>
      <c r="C5" s="206"/>
      <c r="D5" s="203" t="s">
        <v>976</v>
      </c>
      <c r="E5" s="204"/>
      <c r="F5" s="204"/>
      <c r="G5" s="205"/>
      <c r="H5" s="203"/>
      <c r="I5" s="204"/>
      <c r="J5" s="204"/>
      <c r="K5" s="205"/>
    </row>
    <row r="6" spans="1:11" ht="15" thickBot="1" x14ac:dyDescent="0.4">
      <c r="A6" s="177"/>
      <c r="B6" s="243"/>
      <c r="C6" s="177"/>
      <c r="D6" s="75" t="s">
        <v>89</v>
      </c>
      <c r="E6" s="53" t="s">
        <v>90</v>
      </c>
      <c r="F6" s="53" t="s">
        <v>91</v>
      </c>
      <c r="G6" s="53" t="s">
        <v>92</v>
      </c>
      <c r="H6" s="75" t="s">
        <v>89</v>
      </c>
      <c r="I6" s="75" t="s">
        <v>90</v>
      </c>
      <c r="J6" s="75" t="s">
        <v>91</v>
      </c>
      <c r="K6" s="75" t="s">
        <v>92</v>
      </c>
    </row>
    <row r="7" spans="1:11" ht="15" thickBot="1" x14ac:dyDescent="0.4">
      <c r="A7" s="109">
        <v>1</v>
      </c>
      <c r="B7" s="81" t="s">
        <v>212</v>
      </c>
      <c r="C7" s="90">
        <v>13</v>
      </c>
      <c r="D7" s="107">
        <v>0</v>
      </c>
      <c r="E7" s="90">
        <v>0</v>
      </c>
      <c r="F7" s="90">
        <v>0</v>
      </c>
      <c r="G7" s="90">
        <v>0</v>
      </c>
      <c r="H7" s="107">
        <v>0.3</v>
      </c>
      <c r="I7" s="90">
        <v>0.1</v>
      </c>
      <c r="J7" s="90">
        <v>0.1</v>
      </c>
      <c r="K7" s="90">
        <v>0.6</v>
      </c>
    </row>
    <row r="8" spans="1:11" ht="15" thickBot="1" x14ac:dyDescent="0.4">
      <c r="A8" s="109">
        <v>2</v>
      </c>
      <c r="B8" s="81" t="s">
        <v>213</v>
      </c>
      <c r="C8" s="90">
        <v>59</v>
      </c>
      <c r="D8" s="107">
        <v>0.2</v>
      </c>
      <c r="E8" s="90">
        <v>0.1</v>
      </c>
      <c r="F8" s="90">
        <v>0</v>
      </c>
      <c r="G8" s="90">
        <v>0.9</v>
      </c>
      <c r="H8" s="107">
        <v>1.4</v>
      </c>
      <c r="I8" s="90">
        <v>0.3</v>
      </c>
      <c r="J8" s="90">
        <v>1</v>
      </c>
      <c r="K8" s="90">
        <v>2.1</v>
      </c>
    </row>
    <row r="9" spans="1:11" ht="15" thickBot="1" x14ac:dyDescent="0.4">
      <c r="A9" s="109">
        <v>3</v>
      </c>
      <c r="B9" s="81" t="s">
        <v>140</v>
      </c>
      <c r="C9" s="122">
        <v>4196</v>
      </c>
      <c r="D9" s="107">
        <v>75.599999999999994</v>
      </c>
      <c r="E9" s="90">
        <v>3.2</v>
      </c>
      <c r="F9" s="90">
        <v>68.8</v>
      </c>
      <c r="G9" s="90">
        <v>81.400000000000006</v>
      </c>
      <c r="H9" s="107">
        <v>79.400000000000006</v>
      </c>
      <c r="I9" s="90">
        <v>0.9</v>
      </c>
      <c r="J9" s="90">
        <v>77.400000000000006</v>
      </c>
      <c r="K9" s="90">
        <v>81.099999999999994</v>
      </c>
    </row>
    <row r="10" spans="1:11" ht="15" thickBot="1" x14ac:dyDescent="0.4">
      <c r="A10" s="109">
        <v>4</v>
      </c>
      <c r="B10" s="81" t="s">
        <v>214</v>
      </c>
      <c r="C10" s="90">
        <v>14</v>
      </c>
      <c r="D10" s="107">
        <v>0.5</v>
      </c>
      <c r="E10" s="90">
        <v>0.5</v>
      </c>
      <c r="F10" s="90">
        <v>0.1</v>
      </c>
      <c r="G10" s="90">
        <v>3.6</v>
      </c>
      <c r="H10" s="107">
        <v>0.2</v>
      </c>
      <c r="I10" s="90">
        <v>0.1</v>
      </c>
      <c r="J10" s="90">
        <v>0.1</v>
      </c>
      <c r="K10" s="90">
        <v>0.5</v>
      </c>
    </row>
    <row r="11" spans="1:11" ht="15" thickBot="1" x14ac:dyDescent="0.4">
      <c r="A11" s="109">
        <v>5</v>
      </c>
      <c r="B11" s="81" t="s">
        <v>215</v>
      </c>
      <c r="C11" s="90">
        <v>1</v>
      </c>
      <c r="D11" s="107">
        <v>0</v>
      </c>
      <c r="E11" s="90">
        <v>0</v>
      </c>
      <c r="F11" s="90">
        <v>0</v>
      </c>
      <c r="G11" s="90">
        <v>0</v>
      </c>
      <c r="H11" s="107">
        <v>0</v>
      </c>
      <c r="I11" s="90">
        <v>0</v>
      </c>
      <c r="J11" s="90">
        <v>0</v>
      </c>
      <c r="K11" s="90">
        <v>0.2</v>
      </c>
    </row>
    <row r="12" spans="1:11" ht="15" thickBot="1" x14ac:dyDescent="0.4">
      <c r="A12" s="109">
        <v>6</v>
      </c>
      <c r="B12" s="81" t="s">
        <v>216</v>
      </c>
      <c r="C12" s="90">
        <v>79</v>
      </c>
      <c r="D12" s="107">
        <v>1.1000000000000001</v>
      </c>
      <c r="E12" s="90">
        <v>0.4</v>
      </c>
      <c r="F12" s="90">
        <v>0.5</v>
      </c>
      <c r="G12" s="90">
        <v>2.1</v>
      </c>
      <c r="H12" s="107">
        <v>1.3</v>
      </c>
      <c r="I12" s="90">
        <v>0.2</v>
      </c>
      <c r="J12" s="90">
        <v>0.9</v>
      </c>
      <c r="K12" s="90">
        <v>1.9</v>
      </c>
    </row>
    <row r="13" spans="1:11" ht="15" thickBot="1" x14ac:dyDescent="0.4">
      <c r="A13" s="109">
        <v>7</v>
      </c>
      <c r="B13" s="81" t="s">
        <v>401</v>
      </c>
      <c r="C13" s="90">
        <v>179</v>
      </c>
      <c r="D13" s="107">
        <v>1.1000000000000001</v>
      </c>
      <c r="E13" s="90">
        <v>0.6</v>
      </c>
      <c r="F13" s="90">
        <v>0.4</v>
      </c>
      <c r="G13" s="90">
        <v>3.2</v>
      </c>
      <c r="H13" s="107">
        <v>3.1</v>
      </c>
      <c r="I13" s="90">
        <v>0.4</v>
      </c>
      <c r="J13" s="90">
        <v>2.4</v>
      </c>
      <c r="K13" s="90">
        <v>3.9</v>
      </c>
    </row>
    <row r="14" spans="1:11" ht="15" thickBot="1" x14ac:dyDescent="0.4">
      <c r="A14" s="109">
        <v>8</v>
      </c>
      <c r="B14" s="81" t="s">
        <v>218</v>
      </c>
      <c r="C14" s="90">
        <v>138</v>
      </c>
      <c r="D14" s="107">
        <v>1.6</v>
      </c>
      <c r="E14" s="90">
        <v>0.8</v>
      </c>
      <c r="F14" s="90">
        <v>0.6</v>
      </c>
      <c r="G14" s="90">
        <v>4.4000000000000004</v>
      </c>
      <c r="H14" s="107">
        <v>2.2999999999999998</v>
      </c>
      <c r="I14" s="90">
        <v>0.3</v>
      </c>
      <c r="J14" s="90">
        <v>1.8</v>
      </c>
      <c r="K14" s="90">
        <v>2.9</v>
      </c>
    </row>
    <row r="15" spans="1:11" ht="15" thickBot="1" x14ac:dyDescent="0.4">
      <c r="A15" s="109">
        <v>9</v>
      </c>
      <c r="B15" s="81" t="s">
        <v>219</v>
      </c>
      <c r="C15" s="90">
        <v>34</v>
      </c>
      <c r="D15" s="107">
        <v>0.3</v>
      </c>
      <c r="E15" s="90">
        <v>0.3</v>
      </c>
      <c r="F15" s="90">
        <v>0.1</v>
      </c>
      <c r="G15" s="90">
        <v>1.6</v>
      </c>
      <c r="H15" s="107">
        <v>0.6</v>
      </c>
      <c r="I15" s="90">
        <v>0.2</v>
      </c>
      <c r="J15" s="90">
        <v>0.4</v>
      </c>
      <c r="K15" s="90">
        <v>1.1000000000000001</v>
      </c>
    </row>
    <row r="16" spans="1:11" ht="15" thickBot="1" x14ac:dyDescent="0.4">
      <c r="A16" s="109">
        <v>10</v>
      </c>
      <c r="B16" s="81" t="s">
        <v>220</v>
      </c>
      <c r="C16" s="90">
        <v>40</v>
      </c>
      <c r="D16" s="107">
        <v>0.7</v>
      </c>
      <c r="E16" s="90">
        <v>0.6</v>
      </c>
      <c r="F16" s="90">
        <v>0.1</v>
      </c>
      <c r="G16" s="90">
        <v>3.3</v>
      </c>
      <c r="H16" s="107">
        <v>0.9</v>
      </c>
      <c r="I16" s="90">
        <v>0.2</v>
      </c>
      <c r="J16" s="90">
        <v>0.5</v>
      </c>
      <c r="K16" s="90">
        <v>1.5</v>
      </c>
    </row>
    <row r="17" spans="1:11" ht="15" thickBot="1" x14ac:dyDescent="0.4">
      <c r="A17" s="109">
        <v>11</v>
      </c>
      <c r="B17" s="81" t="s">
        <v>221</v>
      </c>
      <c r="C17" s="90">
        <v>45</v>
      </c>
      <c r="D17" s="107">
        <v>1.1000000000000001</v>
      </c>
      <c r="E17" s="90">
        <v>0.8</v>
      </c>
      <c r="F17" s="90">
        <v>0.3</v>
      </c>
      <c r="G17" s="90">
        <v>4.0999999999999996</v>
      </c>
      <c r="H17" s="107">
        <v>0.8</v>
      </c>
      <c r="I17" s="90">
        <v>0.2</v>
      </c>
      <c r="J17" s="90">
        <v>0.5</v>
      </c>
      <c r="K17" s="90">
        <v>1.3</v>
      </c>
    </row>
    <row r="18" spans="1:11" ht="15" thickBot="1" x14ac:dyDescent="0.4">
      <c r="A18" s="109">
        <v>12</v>
      </c>
      <c r="B18" s="81" t="s">
        <v>200</v>
      </c>
      <c r="C18" s="90">
        <v>356</v>
      </c>
      <c r="D18" s="107">
        <v>7.2</v>
      </c>
      <c r="E18" s="90">
        <v>1.9</v>
      </c>
      <c r="F18" s="90">
        <v>4.3</v>
      </c>
      <c r="G18" s="90">
        <v>11.9</v>
      </c>
      <c r="H18" s="107">
        <v>7.9</v>
      </c>
      <c r="I18" s="90">
        <v>0.6</v>
      </c>
      <c r="J18" s="90">
        <v>6.7</v>
      </c>
      <c r="K18" s="90">
        <v>9.1999999999999993</v>
      </c>
    </row>
    <row r="19" spans="1:11" ht="15" thickBot="1" x14ac:dyDescent="0.4">
      <c r="A19" s="109">
        <v>13</v>
      </c>
      <c r="B19" s="81" t="s">
        <v>222</v>
      </c>
      <c r="C19" s="90">
        <v>1</v>
      </c>
      <c r="D19" s="107">
        <v>0</v>
      </c>
      <c r="E19" s="90">
        <v>0</v>
      </c>
      <c r="F19" s="90">
        <v>0</v>
      </c>
      <c r="G19" s="90">
        <v>0</v>
      </c>
      <c r="H19" s="107">
        <v>0</v>
      </c>
      <c r="I19" s="90">
        <v>0</v>
      </c>
      <c r="J19" s="90">
        <v>0</v>
      </c>
      <c r="K19" s="90">
        <v>0</v>
      </c>
    </row>
    <row r="20" spans="1:11" ht="15" thickBot="1" x14ac:dyDescent="0.4">
      <c r="A20" s="109">
        <v>14</v>
      </c>
      <c r="B20" s="81" t="s">
        <v>223</v>
      </c>
      <c r="C20" s="90">
        <v>0</v>
      </c>
      <c r="D20" s="107">
        <v>0</v>
      </c>
      <c r="E20" s="90">
        <v>0</v>
      </c>
      <c r="F20" s="90">
        <v>0</v>
      </c>
      <c r="G20" s="90">
        <v>0</v>
      </c>
      <c r="H20" s="107">
        <v>0</v>
      </c>
      <c r="I20" s="90">
        <v>0</v>
      </c>
      <c r="J20" s="90">
        <v>0</v>
      </c>
      <c r="K20" s="90">
        <v>0</v>
      </c>
    </row>
    <row r="21" spans="1:11" ht="15" thickBot="1" x14ac:dyDescent="0.4">
      <c r="A21" s="109">
        <v>15</v>
      </c>
      <c r="B21" s="81" t="s">
        <v>224</v>
      </c>
      <c r="C21" s="90">
        <v>0</v>
      </c>
      <c r="D21" s="107">
        <v>0</v>
      </c>
      <c r="E21" s="90">
        <v>0</v>
      </c>
      <c r="F21" s="90">
        <v>0</v>
      </c>
      <c r="G21" s="90">
        <v>0</v>
      </c>
      <c r="H21" s="107">
        <v>0</v>
      </c>
      <c r="I21" s="90">
        <v>0</v>
      </c>
      <c r="J21" s="90">
        <v>0</v>
      </c>
      <c r="K21" s="90">
        <v>0</v>
      </c>
    </row>
    <row r="22" spans="1:11" ht="15" thickBot="1" x14ac:dyDescent="0.4">
      <c r="A22" s="109">
        <v>16</v>
      </c>
      <c r="B22" s="81" t="s">
        <v>225</v>
      </c>
      <c r="C22" s="90">
        <v>3</v>
      </c>
      <c r="D22" s="107">
        <v>0.1</v>
      </c>
      <c r="E22" s="90">
        <v>0.1</v>
      </c>
      <c r="F22" s="90">
        <v>0</v>
      </c>
      <c r="G22" s="90">
        <v>0.5</v>
      </c>
      <c r="H22" s="107">
        <v>0</v>
      </c>
      <c r="I22" s="90">
        <v>0</v>
      </c>
      <c r="J22" s="90">
        <v>0</v>
      </c>
      <c r="K22" s="90">
        <v>0.1</v>
      </c>
    </row>
    <row r="23" spans="1:11" ht="15" thickBot="1" x14ac:dyDescent="0.4">
      <c r="A23" s="109">
        <v>17</v>
      </c>
      <c r="B23" s="81" t="s">
        <v>226</v>
      </c>
      <c r="C23" s="90">
        <v>75</v>
      </c>
      <c r="D23" s="107">
        <v>0.4</v>
      </c>
      <c r="E23" s="90">
        <v>0.2</v>
      </c>
      <c r="F23" s="90">
        <v>0.1</v>
      </c>
      <c r="G23" s="90">
        <v>1.1000000000000001</v>
      </c>
      <c r="H23" s="107">
        <v>1.2</v>
      </c>
      <c r="I23" s="90">
        <v>0.2</v>
      </c>
      <c r="J23" s="90">
        <v>0.8</v>
      </c>
      <c r="K23" s="90">
        <v>1.8</v>
      </c>
    </row>
    <row r="24" spans="1:11" ht="15" thickBot="1" x14ac:dyDescent="0.4">
      <c r="A24" s="109">
        <v>18</v>
      </c>
      <c r="B24" s="81" t="s">
        <v>227</v>
      </c>
      <c r="C24" s="90">
        <v>0</v>
      </c>
      <c r="D24" s="107">
        <v>0</v>
      </c>
      <c r="E24" s="90">
        <v>0</v>
      </c>
      <c r="F24" s="90">
        <v>0</v>
      </c>
      <c r="G24" s="90">
        <v>0</v>
      </c>
      <c r="H24" s="107">
        <v>0</v>
      </c>
      <c r="I24" s="90">
        <v>0</v>
      </c>
      <c r="J24" s="90">
        <v>0</v>
      </c>
      <c r="K24" s="90">
        <v>0</v>
      </c>
    </row>
    <row r="25" spans="1:11" ht="15" thickBot="1" x14ac:dyDescent="0.4">
      <c r="A25" s="109">
        <v>19</v>
      </c>
      <c r="B25" s="81" t="s">
        <v>228</v>
      </c>
      <c r="C25" s="90">
        <v>18</v>
      </c>
      <c r="D25" s="107">
        <v>0.3</v>
      </c>
      <c r="E25" s="90">
        <v>0.3</v>
      </c>
      <c r="F25" s="90">
        <v>0</v>
      </c>
      <c r="G25" s="90">
        <v>1.8</v>
      </c>
      <c r="H25" s="107">
        <v>0.5</v>
      </c>
      <c r="I25" s="90">
        <v>0.2</v>
      </c>
      <c r="J25" s="90">
        <v>0.3</v>
      </c>
      <c r="K25" s="90">
        <v>1</v>
      </c>
    </row>
    <row r="26" spans="1:11" ht="15" thickBot="1" x14ac:dyDescent="0.4">
      <c r="A26" s="109">
        <v>20</v>
      </c>
      <c r="B26" s="81" t="s">
        <v>229</v>
      </c>
      <c r="C26" s="90">
        <v>11</v>
      </c>
      <c r="D26" s="107">
        <v>0.1</v>
      </c>
      <c r="E26" s="90">
        <v>0.1</v>
      </c>
      <c r="F26" s="90">
        <v>0</v>
      </c>
      <c r="G26" s="90">
        <v>0.5</v>
      </c>
      <c r="H26" s="107">
        <v>0.2</v>
      </c>
      <c r="I26" s="90">
        <v>0.1</v>
      </c>
      <c r="J26" s="90">
        <v>0.1</v>
      </c>
      <c r="K26" s="90">
        <v>0.5</v>
      </c>
    </row>
    <row r="27" spans="1:11" ht="15" thickBot="1" x14ac:dyDescent="0.4">
      <c r="A27" s="109">
        <v>21</v>
      </c>
      <c r="B27" s="81" t="s">
        <v>230</v>
      </c>
      <c r="C27" s="90">
        <v>22</v>
      </c>
      <c r="D27" s="107">
        <v>0.2</v>
      </c>
      <c r="E27" s="90">
        <v>0.2</v>
      </c>
      <c r="F27" s="90">
        <v>0</v>
      </c>
      <c r="G27" s="90">
        <v>1.2</v>
      </c>
      <c r="H27" s="107">
        <v>0.5</v>
      </c>
      <c r="I27" s="90">
        <v>0.2</v>
      </c>
      <c r="J27" s="90">
        <v>0.2</v>
      </c>
      <c r="K27" s="90">
        <v>1</v>
      </c>
    </row>
    <row r="28" spans="1:11" ht="15" thickBot="1" x14ac:dyDescent="0.4">
      <c r="A28" s="109">
        <v>22</v>
      </c>
      <c r="B28" s="81" t="s">
        <v>231</v>
      </c>
      <c r="C28" s="90">
        <v>29</v>
      </c>
      <c r="D28" s="107">
        <v>1.2</v>
      </c>
      <c r="E28" s="90">
        <v>0.9</v>
      </c>
      <c r="F28" s="90">
        <v>0.3</v>
      </c>
      <c r="G28" s="90">
        <v>4.8</v>
      </c>
      <c r="H28" s="107">
        <v>0.4</v>
      </c>
      <c r="I28" s="90">
        <v>0.1</v>
      </c>
      <c r="J28" s="90">
        <v>0.2</v>
      </c>
      <c r="K28" s="90">
        <v>0.8</v>
      </c>
    </row>
    <row r="29" spans="1:11" ht="15" thickBot="1" x14ac:dyDescent="0.4">
      <c r="A29" s="109">
        <v>23</v>
      </c>
      <c r="B29" s="81" t="s">
        <v>232</v>
      </c>
      <c r="C29" s="90">
        <v>0</v>
      </c>
      <c r="D29" s="107">
        <v>0</v>
      </c>
      <c r="E29" s="90">
        <v>0</v>
      </c>
      <c r="F29" s="90">
        <v>0</v>
      </c>
      <c r="G29" s="90">
        <v>0</v>
      </c>
      <c r="H29" s="107">
        <v>0</v>
      </c>
      <c r="I29" s="90">
        <v>0</v>
      </c>
      <c r="J29" s="90">
        <v>0</v>
      </c>
      <c r="K29" s="90">
        <v>0</v>
      </c>
    </row>
    <row r="30" spans="1:11" ht="15" thickBot="1" x14ac:dyDescent="0.4">
      <c r="A30" s="109">
        <v>24</v>
      </c>
      <c r="B30" s="81" t="s">
        <v>233</v>
      </c>
      <c r="C30" s="90">
        <v>7</v>
      </c>
      <c r="D30" s="107">
        <v>0</v>
      </c>
      <c r="E30" s="90">
        <v>0</v>
      </c>
      <c r="F30" s="90">
        <v>0</v>
      </c>
      <c r="G30" s="90">
        <v>0.2</v>
      </c>
      <c r="H30" s="107">
        <v>0.1</v>
      </c>
      <c r="I30" s="90">
        <v>0</v>
      </c>
      <c r="J30" s="90">
        <v>0</v>
      </c>
      <c r="K30" s="90">
        <v>0.2</v>
      </c>
    </row>
    <row r="31" spans="1:11" ht="15" thickBot="1" x14ac:dyDescent="0.4">
      <c r="A31" s="109">
        <v>25</v>
      </c>
      <c r="B31" s="81" t="s">
        <v>234</v>
      </c>
      <c r="C31" s="90">
        <v>42</v>
      </c>
      <c r="D31" s="107">
        <v>0.5</v>
      </c>
      <c r="E31" s="90">
        <v>0.3</v>
      </c>
      <c r="F31" s="90">
        <v>0.2</v>
      </c>
      <c r="G31" s="90">
        <v>1.9</v>
      </c>
      <c r="H31" s="107">
        <v>1.2</v>
      </c>
      <c r="I31" s="90">
        <v>0.3</v>
      </c>
      <c r="J31" s="90">
        <v>0.7</v>
      </c>
      <c r="K31" s="90">
        <v>1.9</v>
      </c>
    </row>
    <row r="32" spans="1:11" ht="15" thickBot="1" x14ac:dyDescent="0.4">
      <c r="A32" s="109">
        <v>26</v>
      </c>
      <c r="B32" s="81" t="s">
        <v>235</v>
      </c>
      <c r="C32" s="90">
        <v>56</v>
      </c>
      <c r="D32" s="107">
        <v>0.6</v>
      </c>
      <c r="E32" s="90">
        <v>0.4</v>
      </c>
      <c r="F32" s="90">
        <v>0.2</v>
      </c>
      <c r="G32" s="90">
        <v>2.2999999999999998</v>
      </c>
      <c r="H32" s="107">
        <v>0.9</v>
      </c>
      <c r="I32" s="90">
        <v>0.2</v>
      </c>
      <c r="J32" s="90">
        <v>0.6</v>
      </c>
      <c r="K32" s="90">
        <v>1.4</v>
      </c>
    </row>
    <row r="33" spans="1:11" ht="15" thickBot="1" x14ac:dyDescent="0.4">
      <c r="A33" s="109">
        <v>27</v>
      </c>
      <c r="B33" s="81" t="s">
        <v>141</v>
      </c>
      <c r="C33" s="122">
        <v>4162</v>
      </c>
      <c r="D33" s="107">
        <v>77.2</v>
      </c>
      <c r="E33" s="90">
        <v>3.2</v>
      </c>
      <c r="F33" s="90">
        <v>70.3</v>
      </c>
      <c r="G33" s="90">
        <v>82.8</v>
      </c>
      <c r="H33" s="107">
        <v>79.900000000000006</v>
      </c>
      <c r="I33" s="90">
        <v>0.9</v>
      </c>
      <c r="J33" s="90">
        <v>78.099999999999994</v>
      </c>
      <c r="K33" s="90">
        <v>81.5</v>
      </c>
    </row>
    <row r="34" spans="1:11" ht="15" thickBot="1" x14ac:dyDescent="0.4">
      <c r="A34" s="109">
        <v>28</v>
      </c>
      <c r="B34" s="81" t="s">
        <v>236</v>
      </c>
      <c r="C34" s="90">
        <v>14</v>
      </c>
      <c r="D34" s="107">
        <v>0</v>
      </c>
      <c r="E34" s="90">
        <v>0</v>
      </c>
      <c r="F34" s="90">
        <v>0</v>
      </c>
      <c r="G34" s="90">
        <v>0</v>
      </c>
      <c r="H34" s="107">
        <v>0.2</v>
      </c>
      <c r="I34" s="90">
        <v>0.1</v>
      </c>
      <c r="J34" s="90">
        <v>0.1</v>
      </c>
      <c r="K34" s="90">
        <v>0.4</v>
      </c>
    </row>
    <row r="35" spans="1:11" ht="15" thickBot="1" x14ac:dyDescent="0.4">
      <c r="A35" s="109">
        <v>29</v>
      </c>
      <c r="B35" s="81" t="s">
        <v>202</v>
      </c>
      <c r="C35" s="90">
        <v>414</v>
      </c>
      <c r="D35" s="107">
        <v>6.5</v>
      </c>
      <c r="E35" s="90">
        <v>2.6</v>
      </c>
      <c r="F35" s="90">
        <v>2.9</v>
      </c>
      <c r="G35" s="90">
        <v>14</v>
      </c>
      <c r="H35" s="107">
        <v>7.4</v>
      </c>
      <c r="I35" s="90">
        <v>0.6</v>
      </c>
      <c r="J35" s="90">
        <v>6.3</v>
      </c>
      <c r="K35" s="90">
        <v>8.6999999999999993</v>
      </c>
    </row>
    <row r="36" spans="1:11" ht="15" thickBot="1" x14ac:dyDescent="0.4">
      <c r="A36" s="109">
        <v>30</v>
      </c>
      <c r="B36" s="81" t="s">
        <v>237</v>
      </c>
      <c r="C36" s="90">
        <v>0</v>
      </c>
      <c r="D36" s="107">
        <v>0</v>
      </c>
      <c r="E36" s="90">
        <v>0</v>
      </c>
      <c r="F36" s="90">
        <v>0</v>
      </c>
      <c r="G36" s="90">
        <v>0</v>
      </c>
      <c r="H36" s="107">
        <v>0</v>
      </c>
      <c r="I36" s="90">
        <v>0</v>
      </c>
      <c r="J36" s="90">
        <v>0</v>
      </c>
      <c r="K36" s="90">
        <v>0</v>
      </c>
    </row>
    <row r="37" spans="1:11" ht="15" thickBot="1" x14ac:dyDescent="0.4">
      <c r="A37" s="109">
        <v>31</v>
      </c>
      <c r="B37" s="81" t="s">
        <v>238</v>
      </c>
      <c r="C37" s="90">
        <v>29</v>
      </c>
      <c r="D37" s="107">
        <v>0.5</v>
      </c>
      <c r="E37" s="90">
        <v>0.3</v>
      </c>
      <c r="F37" s="90">
        <v>0.1</v>
      </c>
      <c r="G37" s="90">
        <v>1.7</v>
      </c>
      <c r="H37" s="107">
        <v>0.3</v>
      </c>
      <c r="I37" s="90">
        <v>0.1</v>
      </c>
      <c r="J37" s="90">
        <v>0.2</v>
      </c>
      <c r="K37" s="90">
        <v>0.5</v>
      </c>
    </row>
    <row r="38" spans="1:11" ht="15" thickBot="1" x14ac:dyDescent="0.4">
      <c r="A38" s="109">
        <v>32</v>
      </c>
      <c r="B38" s="81" t="s">
        <v>239</v>
      </c>
      <c r="C38" s="90">
        <v>755</v>
      </c>
      <c r="D38" s="107">
        <v>15.3</v>
      </c>
      <c r="E38" s="90">
        <v>2.6</v>
      </c>
      <c r="F38" s="90">
        <v>10.9</v>
      </c>
      <c r="G38" s="90">
        <v>21</v>
      </c>
      <c r="H38" s="107">
        <v>14.6</v>
      </c>
      <c r="I38" s="90">
        <v>0.8</v>
      </c>
      <c r="J38" s="90">
        <v>13.1</v>
      </c>
      <c r="K38" s="90">
        <v>16.2</v>
      </c>
    </row>
    <row r="39" spans="1:11" ht="15" thickBot="1" x14ac:dyDescent="0.4">
      <c r="A39" s="109">
        <v>33</v>
      </c>
      <c r="B39" s="81" t="s">
        <v>240</v>
      </c>
      <c r="C39" s="90">
        <v>97</v>
      </c>
      <c r="D39" s="107">
        <v>1.9</v>
      </c>
      <c r="E39" s="90">
        <v>1</v>
      </c>
      <c r="F39" s="90">
        <v>0.7</v>
      </c>
      <c r="G39" s="90">
        <v>5</v>
      </c>
      <c r="H39" s="107">
        <v>2.4</v>
      </c>
      <c r="I39" s="90">
        <v>0.4</v>
      </c>
      <c r="J39" s="90">
        <v>1.7</v>
      </c>
      <c r="K39" s="90">
        <v>3.4</v>
      </c>
    </row>
    <row r="40" spans="1:11" ht="15" thickBot="1" x14ac:dyDescent="0.4">
      <c r="A40" s="109">
        <v>34</v>
      </c>
      <c r="B40" s="81" t="s">
        <v>241</v>
      </c>
      <c r="C40" s="90">
        <v>21</v>
      </c>
      <c r="D40" s="107">
        <v>0.1</v>
      </c>
      <c r="E40" s="90">
        <v>0.1</v>
      </c>
      <c r="F40" s="90">
        <v>0</v>
      </c>
      <c r="G40" s="90">
        <v>0.6</v>
      </c>
      <c r="H40" s="107">
        <v>0.3</v>
      </c>
      <c r="I40" s="90">
        <v>0.1</v>
      </c>
      <c r="J40" s="90">
        <v>0.1</v>
      </c>
      <c r="K40" s="90">
        <v>0.4</v>
      </c>
    </row>
    <row r="41" spans="1:11" ht="15" thickBot="1" x14ac:dyDescent="0.4">
      <c r="A41" s="109">
        <v>35</v>
      </c>
      <c r="B41" s="81" t="s">
        <v>242</v>
      </c>
      <c r="C41" s="122">
        <v>1792</v>
      </c>
      <c r="D41" s="107">
        <v>32.299999999999997</v>
      </c>
      <c r="E41" s="90">
        <v>3.6</v>
      </c>
      <c r="F41" s="90">
        <v>25.7</v>
      </c>
      <c r="G41" s="90">
        <v>39.799999999999997</v>
      </c>
      <c r="H41" s="107">
        <v>35.6</v>
      </c>
      <c r="I41" s="90">
        <v>1.1000000000000001</v>
      </c>
      <c r="J41" s="90">
        <v>33.4</v>
      </c>
      <c r="K41" s="90">
        <v>37.799999999999997</v>
      </c>
    </row>
    <row r="42" spans="1:11" ht="15" thickBot="1" x14ac:dyDescent="0.4">
      <c r="A42" s="109">
        <v>36</v>
      </c>
      <c r="B42" s="81" t="s">
        <v>243</v>
      </c>
      <c r="C42" s="90">
        <v>213</v>
      </c>
      <c r="D42" s="107">
        <v>3.3</v>
      </c>
      <c r="E42" s="90">
        <v>1.1000000000000001</v>
      </c>
      <c r="F42" s="90">
        <v>1.7</v>
      </c>
      <c r="G42" s="90">
        <v>6.2</v>
      </c>
      <c r="H42" s="107">
        <v>5.0999999999999996</v>
      </c>
      <c r="I42" s="90">
        <v>0.6</v>
      </c>
      <c r="J42" s="90">
        <v>4.0999999999999996</v>
      </c>
      <c r="K42" s="90">
        <v>6.4</v>
      </c>
    </row>
    <row r="43" spans="1:11" ht="23.5" thickBot="1" x14ac:dyDescent="0.4">
      <c r="A43" s="109">
        <v>37</v>
      </c>
      <c r="B43" s="81" t="s">
        <v>244</v>
      </c>
      <c r="C43" s="90">
        <v>2</v>
      </c>
      <c r="D43" s="107">
        <v>0</v>
      </c>
      <c r="E43" s="90">
        <v>0</v>
      </c>
      <c r="F43" s="90">
        <v>0</v>
      </c>
      <c r="G43" s="90">
        <v>0</v>
      </c>
      <c r="H43" s="107">
        <v>0</v>
      </c>
      <c r="I43" s="90">
        <v>0</v>
      </c>
      <c r="J43" s="90">
        <v>0</v>
      </c>
      <c r="K43" s="90">
        <v>0.3</v>
      </c>
    </row>
    <row r="44" spans="1:11" ht="15" thickBot="1" x14ac:dyDescent="0.4">
      <c r="A44" s="109">
        <v>38</v>
      </c>
      <c r="B44" s="81" t="s">
        <v>196</v>
      </c>
      <c r="C44" s="90">
        <v>619</v>
      </c>
      <c r="D44" s="107">
        <v>8.6</v>
      </c>
      <c r="E44" s="90">
        <v>1.8</v>
      </c>
      <c r="F44" s="90">
        <v>5.7</v>
      </c>
      <c r="G44" s="90">
        <v>12.8</v>
      </c>
      <c r="H44" s="107">
        <v>10.6</v>
      </c>
      <c r="I44" s="90">
        <v>0.7</v>
      </c>
      <c r="J44" s="90">
        <v>9.3000000000000007</v>
      </c>
      <c r="K44" s="90">
        <v>12</v>
      </c>
    </row>
    <row r="45" spans="1:11" ht="15" thickBot="1" x14ac:dyDescent="0.4">
      <c r="A45" s="109">
        <v>39</v>
      </c>
      <c r="B45" s="81" t="s">
        <v>245</v>
      </c>
      <c r="C45" s="90">
        <v>192</v>
      </c>
      <c r="D45" s="107">
        <v>2.2999999999999998</v>
      </c>
      <c r="E45" s="90">
        <v>0.8</v>
      </c>
      <c r="F45" s="90">
        <v>1.2</v>
      </c>
      <c r="G45" s="90">
        <v>4.4000000000000004</v>
      </c>
      <c r="H45" s="107">
        <v>3.5</v>
      </c>
      <c r="I45" s="90">
        <v>0.4</v>
      </c>
      <c r="J45" s="90">
        <v>2.8</v>
      </c>
      <c r="K45" s="90">
        <v>4.3</v>
      </c>
    </row>
    <row r="46" spans="1:11" ht="15" thickBot="1" x14ac:dyDescent="0.4">
      <c r="A46" s="109">
        <v>40</v>
      </c>
      <c r="B46" s="81" t="s">
        <v>246</v>
      </c>
      <c r="C46" s="90">
        <v>19</v>
      </c>
      <c r="D46" s="107">
        <v>0.2</v>
      </c>
      <c r="E46" s="90">
        <v>0.1</v>
      </c>
      <c r="F46" s="90">
        <v>0</v>
      </c>
      <c r="G46" s="90">
        <v>0.7</v>
      </c>
      <c r="H46" s="107">
        <v>0.5</v>
      </c>
      <c r="I46" s="90">
        <v>0.3</v>
      </c>
      <c r="J46" s="90">
        <v>0.2</v>
      </c>
      <c r="K46" s="90">
        <v>1.4</v>
      </c>
    </row>
    <row r="47" spans="1:11" ht="15" thickBot="1" x14ac:dyDescent="0.4">
      <c r="A47" s="109">
        <v>41</v>
      </c>
      <c r="B47" s="81" t="s">
        <v>247</v>
      </c>
      <c r="C47" s="90">
        <v>280</v>
      </c>
      <c r="D47" s="107">
        <v>1.6</v>
      </c>
      <c r="E47" s="90">
        <v>0.7</v>
      </c>
      <c r="F47" s="90">
        <v>0.7</v>
      </c>
      <c r="G47" s="90">
        <v>3.5</v>
      </c>
      <c r="H47" s="107">
        <v>4.5999999999999996</v>
      </c>
      <c r="I47" s="90">
        <v>0.4</v>
      </c>
      <c r="J47" s="90">
        <v>3.9</v>
      </c>
      <c r="K47" s="90">
        <v>5.4</v>
      </c>
    </row>
    <row r="48" spans="1:11" ht="15" thickBot="1" x14ac:dyDescent="0.4">
      <c r="A48" s="109">
        <v>42</v>
      </c>
      <c r="B48" s="81" t="s">
        <v>248</v>
      </c>
      <c r="C48" s="90">
        <v>9</v>
      </c>
      <c r="D48" s="107">
        <v>0.4</v>
      </c>
      <c r="E48" s="90">
        <v>0.4</v>
      </c>
      <c r="F48" s="90">
        <v>0.1</v>
      </c>
      <c r="G48" s="90">
        <v>3</v>
      </c>
      <c r="H48" s="107">
        <v>0.1</v>
      </c>
      <c r="I48" s="90">
        <v>0</v>
      </c>
      <c r="J48" s="90">
        <v>0</v>
      </c>
      <c r="K48" s="90">
        <v>0.2</v>
      </c>
    </row>
    <row r="49" spans="1:11" ht="15" thickBot="1" x14ac:dyDescent="0.4">
      <c r="A49" s="109">
        <v>43</v>
      </c>
      <c r="B49" s="81" t="s">
        <v>249</v>
      </c>
      <c r="C49" s="90">
        <v>28</v>
      </c>
      <c r="D49" s="107">
        <v>0</v>
      </c>
      <c r="E49" s="90">
        <v>0</v>
      </c>
      <c r="F49" s="90">
        <v>0</v>
      </c>
      <c r="G49" s="90">
        <v>0</v>
      </c>
      <c r="H49" s="107">
        <v>0.6</v>
      </c>
      <c r="I49" s="90">
        <v>0.2</v>
      </c>
      <c r="J49" s="90">
        <v>0.3</v>
      </c>
      <c r="K49" s="90">
        <v>1.2</v>
      </c>
    </row>
    <row r="50" spans="1:11" ht="15" thickBot="1" x14ac:dyDescent="0.4">
      <c r="A50" s="109">
        <v>44</v>
      </c>
      <c r="B50" s="81" t="s">
        <v>250</v>
      </c>
      <c r="C50" s="90">
        <v>27</v>
      </c>
      <c r="D50" s="107">
        <v>0</v>
      </c>
      <c r="E50" s="90">
        <v>0</v>
      </c>
      <c r="F50" s="90">
        <v>0</v>
      </c>
      <c r="G50" s="90">
        <v>0</v>
      </c>
      <c r="H50" s="107">
        <v>0.6</v>
      </c>
      <c r="I50" s="90">
        <v>0.2</v>
      </c>
      <c r="J50" s="90">
        <v>0.3</v>
      </c>
      <c r="K50" s="90">
        <v>1.1000000000000001</v>
      </c>
    </row>
    <row r="51" spans="1:11" ht="15" thickBot="1" x14ac:dyDescent="0.4">
      <c r="A51" s="109">
        <v>45</v>
      </c>
      <c r="B51" s="81" t="s">
        <v>251</v>
      </c>
      <c r="C51" s="90">
        <v>180</v>
      </c>
      <c r="D51" s="107">
        <v>0.5</v>
      </c>
      <c r="E51" s="90">
        <v>0.2</v>
      </c>
      <c r="F51" s="90">
        <v>0.2</v>
      </c>
      <c r="G51" s="90">
        <v>1.1000000000000001</v>
      </c>
      <c r="H51" s="107">
        <v>4.0999999999999996</v>
      </c>
      <c r="I51" s="90">
        <v>0.5</v>
      </c>
      <c r="J51" s="90">
        <v>3.3</v>
      </c>
      <c r="K51" s="90">
        <v>5.2</v>
      </c>
    </row>
    <row r="52" spans="1:11" ht="15" thickBot="1" x14ac:dyDescent="0.4">
      <c r="A52" s="109">
        <v>46</v>
      </c>
      <c r="B52" s="81" t="s">
        <v>252</v>
      </c>
      <c r="C52" s="90">
        <v>262</v>
      </c>
      <c r="D52" s="107">
        <v>1.5</v>
      </c>
      <c r="E52" s="90">
        <v>0.7</v>
      </c>
      <c r="F52" s="90">
        <v>0.7</v>
      </c>
      <c r="G52" s="90">
        <v>3.5</v>
      </c>
      <c r="H52" s="107">
        <v>5.8</v>
      </c>
      <c r="I52" s="90">
        <v>0.6</v>
      </c>
      <c r="J52" s="90">
        <v>4.8</v>
      </c>
      <c r="K52" s="90">
        <v>7</v>
      </c>
    </row>
    <row r="53" spans="1:11" ht="15" thickBot="1" x14ac:dyDescent="0.4">
      <c r="A53" s="109">
        <v>47</v>
      </c>
      <c r="B53" s="81" t="s">
        <v>253</v>
      </c>
      <c r="C53" s="90">
        <v>0</v>
      </c>
      <c r="D53" s="107">
        <v>0</v>
      </c>
      <c r="E53" s="90">
        <v>0</v>
      </c>
      <c r="F53" s="90">
        <v>0</v>
      </c>
      <c r="G53" s="90">
        <v>0</v>
      </c>
      <c r="H53" s="107">
        <v>0</v>
      </c>
      <c r="I53" s="90">
        <v>0</v>
      </c>
      <c r="J53" s="90">
        <v>0</v>
      </c>
      <c r="K53" s="90">
        <v>0</v>
      </c>
    </row>
    <row r="54" spans="1:11" ht="15" thickBot="1" x14ac:dyDescent="0.4">
      <c r="A54" s="109">
        <v>48</v>
      </c>
      <c r="B54" s="81" t="s">
        <v>254</v>
      </c>
      <c r="C54" s="90">
        <v>1</v>
      </c>
      <c r="D54" s="107">
        <v>0</v>
      </c>
      <c r="E54" s="90">
        <v>0</v>
      </c>
      <c r="F54" s="90">
        <v>0</v>
      </c>
      <c r="G54" s="90">
        <v>0</v>
      </c>
      <c r="H54" s="107">
        <v>0</v>
      </c>
      <c r="I54" s="90">
        <v>0</v>
      </c>
      <c r="J54" s="90">
        <v>0</v>
      </c>
      <c r="K54" s="90">
        <v>0.2</v>
      </c>
    </row>
    <row r="55" spans="1:11" ht="15" thickBot="1" x14ac:dyDescent="0.4">
      <c r="A55" s="109">
        <v>49</v>
      </c>
      <c r="B55" s="81" t="s">
        <v>255</v>
      </c>
      <c r="C55" s="90">
        <v>102</v>
      </c>
      <c r="D55" s="107">
        <v>0.4</v>
      </c>
      <c r="E55" s="90">
        <v>0.2</v>
      </c>
      <c r="F55" s="90">
        <v>0.1</v>
      </c>
      <c r="G55" s="90">
        <v>1.3</v>
      </c>
      <c r="H55" s="107">
        <v>1.8</v>
      </c>
      <c r="I55" s="90">
        <v>0.3</v>
      </c>
      <c r="J55" s="90">
        <v>1.3</v>
      </c>
      <c r="K55" s="90">
        <v>2.5</v>
      </c>
    </row>
    <row r="56" spans="1:11" ht="15" thickBot="1" x14ac:dyDescent="0.4">
      <c r="A56" s="109">
        <v>50</v>
      </c>
      <c r="B56" s="81" t="s">
        <v>256</v>
      </c>
      <c r="C56" s="90">
        <v>0</v>
      </c>
      <c r="D56" s="107">
        <v>0</v>
      </c>
      <c r="E56" s="90">
        <v>0</v>
      </c>
      <c r="F56" s="90">
        <v>0</v>
      </c>
      <c r="G56" s="90">
        <v>0</v>
      </c>
      <c r="H56" s="107">
        <v>0</v>
      </c>
      <c r="I56" s="90">
        <v>0</v>
      </c>
      <c r="J56" s="90">
        <v>0</v>
      </c>
      <c r="K56" s="90">
        <v>0</v>
      </c>
    </row>
    <row r="57" spans="1:11" ht="15" thickBot="1" x14ac:dyDescent="0.4">
      <c r="A57" s="109">
        <v>51</v>
      </c>
      <c r="B57" s="81" t="s">
        <v>257</v>
      </c>
      <c r="C57" s="90">
        <v>122</v>
      </c>
      <c r="D57" s="107">
        <v>0.5</v>
      </c>
      <c r="E57" s="90">
        <v>0.3</v>
      </c>
      <c r="F57" s="90">
        <v>0.1</v>
      </c>
      <c r="G57" s="90">
        <v>1.8</v>
      </c>
      <c r="H57" s="107">
        <v>2.2000000000000002</v>
      </c>
      <c r="I57" s="90">
        <v>0.3</v>
      </c>
      <c r="J57" s="90">
        <v>1.7</v>
      </c>
      <c r="K57" s="90">
        <v>2.8</v>
      </c>
    </row>
    <row r="58" spans="1:11" ht="15" thickBot="1" x14ac:dyDescent="0.4">
      <c r="A58" s="109">
        <v>52</v>
      </c>
      <c r="B58" s="81" t="s">
        <v>258</v>
      </c>
      <c r="C58" s="90">
        <v>99</v>
      </c>
      <c r="D58" s="107">
        <v>0.4</v>
      </c>
      <c r="E58" s="90">
        <v>0.2</v>
      </c>
      <c r="F58" s="90">
        <v>0.2</v>
      </c>
      <c r="G58" s="90">
        <v>1</v>
      </c>
      <c r="H58" s="107">
        <v>2.1</v>
      </c>
      <c r="I58" s="90">
        <v>0.3</v>
      </c>
      <c r="J58" s="90">
        <v>1.6</v>
      </c>
      <c r="K58" s="90">
        <v>2.7</v>
      </c>
    </row>
    <row r="59" spans="1:11" ht="15" thickBot="1" x14ac:dyDescent="0.4">
      <c r="A59" s="109">
        <v>53</v>
      </c>
      <c r="B59" s="81" t="s">
        <v>259</v>
      </c>
      <c r="C59" s="90">
        <v>30</v>
      </c>
      <c r="D59" s="107">
        <v>0</v>
      </c>
      <c r="E59" s="90">
        <v>0</v>
      </c>
      <c r="F59" s="90">
        <v>0</v>
      </c>
      <c r="G59" s="90">
        <v>0</v>
      </c>
      <c r="H59" s="107">
        <v>0.5</v>
      </c>
      <c r="I59" s="90">
        <v>0.1</v>
      </c>
      <c r="J59" s="90">
        <v>0.3</v>
      </c>
      <c r="K59" s="90">
        <v>0.8</v>
      </c>
    </row>
    <row r="60" spans="1:11" ht="15" thickBot="1" x14ac:dyDescent="0.4">
      <c r="A60" s="109">
        <v>54</v>
      </c>
      <c r="B60" s="81" t="s">
        <v>260</v>
      </c>
      <c r="C60" s="90">
        <v>1</v>
      </c>
      <c r="D60" s="107">
        <v>0</v>
      </c>
      <c r="E60" s="90">
        <v>0</v>
      </c>
      <c r="F60" s="90">
        <v>0</v>
      </c>
      <c r="G60" s="90">
        <v>0</v>
      </c>
      <c r="H60" s="107">
        <v>0</v>
      </c>
      <c r="I60" s="90">
        <v>0</v>
      </c>
      <c r="J60" s="90">
        <v>0</v>
      </c>
      <c r="K60" s="90">
        <v>0.1</v>
      </c>
    </row>
    <row r="61" spans="1:11" ht="15" thickBot="1" x14ac:dyDescent="0.4">
      <c r="A61" s="109">
        <v>55</v>
      </c>
      <c r="B61" s="81" t="s">
        <v>261</v>
      </c>
      <c r="C61" s="90">
        <v>2</v>
      </c>
      <c r="D61" s="107">
        <v>0</v>
      </c>
      <c r="E61" s="90">
        <v>0</v>
      </c>
      <c r="F61" s="90">
        <v>0</v>
      </c>
      <c r="G61" s="90">
        <v>0</v>
      </c>
      <c r="H61" s="107">
        <v>0.1</v>
      </c>
      <c r="I61" s="90">
        <v>0.1</v>
      </c>
      <c r="J61" s="90">
        <v>0</v>
      </c>
      <c r="K61" s="90">
        <v>0.4</v>
      </c>
    </row>
    <row r="62" spans="1:11" ht="15" thickBot="1" x14ac:dyDescent="0.4">
      <c r="A62" s="109">
        <v>56</v>
      </c>
      <c r="B62" s="81" t="s">
        <v>262</v>
      </c>
      <c r="C62" s="90">
        <v>2</v>
      </c>
      <c r="D62" s="107">
        <v>0</v>
      </c>
      <c r="E62" s="90">
        <v>0</v>
      </c>
      <c r="F62" s="90">
        <v>0</v>
      </c>
      <c r="G62" s="90">
        <v>0</v>
      </c>
      <c r="H62" s="107">
        <v>0</v>
      </c>
      <c r="I62" s="90">
        <v>0</v>
      </c>
      <c r="J62" s="90">
        <v>0</v>
      </c>
      <c r="K62" s="90">
        <v>0.1</v>
      </c>
    </row>
    <row r="63" spans="1:11" ht="23.5" thickBot="1" x14ac:dyDescent="0.4">
      <c r="A63" s="109">
        <v>57</v>
      </c>
      <c r="B63" s="81" t="s">
        <v>263</v>
      </c>
      <c r="C63" s="90">
        <v>28</v>
      </c>
      <c r="D63" s="107">
        <v>2.8</v>
      </c>
      <c r="E63" s="90">
        <v>2.6</v>
      </c>
      <c r="F63" s="90">
        <v>0.4</v>
      </c>
      <c r="G63" s="90">
        <v>15.5</v>
      </c>
      <c r="H63" s="107">
        <v>0.8</v>
      </c>
      <c r="I63" s="90">
        <v>0.2</v>
      </c>
      <c r="J63" s="90">
        <v>0.5</v>
      </c>
      <c r="K63" s="90">
        <v>1.3</v>
      </c>
    </row>
    <row r="64" spans="1:11" ht="16" customHeight="1" thickBot="1" x14ac:dyDescent="0.4">
      <c r="A64" s="109">
        <v>58</v>
      </c>
      <c r="B64" s="81" t="s">
        <v>264</v>
      </c>
      <c r="C64" s="90">
        <v>32</v>
      </c>
      <c r="D64" s="107">
        <v>1.5</v>
      </c>
      <c r="E64" s="90">
        <v>0.8</v>
      </c>
      <c r="F64" s="90">
        <v>0.5</v>
      </c>
      <c r="G64" s="90">
        <v>4.5</v>
      </c>
      <c r="H64" s="107">
        <v>0.4</v>
      </c>
      <c r="I64" s="90">
        <v>0.1</v>
      </c>
      <c r="J64" s="90">
        <v>0.2</v>
      </c>
      <c r="K64" s="90">
        <v>0.6</v>
      </c>
    </row>
    <row r="65" spans="1:11" ht="15" thickBot="1" x14ac:dyDescent="0.4">
      <c r="A65" s="109">
        <v>59</v>
      </c>
      <c r="B65" s="81" t="s">
        <v>265</v>
      </c>
      <c r="C65" s="90">
        <v>392</v>
      </c>
      <c r="D65" s="107">
        <v>6.9</v>
      </c>
      <c r="E65" s="90">
        <v>1.5</v>
      </c>
      <c r="F65" s="90">
        <v>4.5</v>
      </c>
      <c r="G65" s="90">
        <v>10.6</v>
      </c>
      <c r="H65" s="107">
        <v>6.6</v>
      </c>
      <c r="I65" s="90">
        <v>0.5</v>
      </c>
      <c r="J65" s="90">
        <v>5.6</v>
      </c>
      <c r="K65" s="90">
        <v>7.6</v>
      </c>
    </row>
    <row r="66" spans="1:11" ht="15" thickBot="1" x14ac:dyDescent="0.4">
      <c r="A66" s="109">
        <v>60</v>
      </c>
      <c r="B66" s="81" t="s">
        <v>266</v>
      </c>
      <c r="C66" s="90">
        <v>10</v>
      </c>
      <c r="D66" s="107">
        <v>0</v>
      </c>
      <c r="E66" s="90">
        <v>0</v>
      </c>
      <c r="F66" s="90">
        <v>0</v>
      </c>
      <c r="G66" s="90">
        <v>0</v>
      </c>
      <c r="H66" s="107">
        <v>0.2</v>
      </c>
      <c r="I66" s="90">
        <v>0.1</v>
      </c>
      <c r="J66" s="90">
        <v>0.1</v>
      </c>
      <c r="K66" s="90">
        <v>0.4</v>
      </c>
    </row>
    <row r="67" spans="1:11" ht="23.5" thickBot="1" x14ac:dyDescent="0.4">
      <c r="A67" s="109">
        <v>61</v>
      </c>
      <c r="B67" s="81" t="s">
        <v>267</v>
      </c>
      <c r="C67" s="90">
        <v>54</v>
      </c>
      <c r="D67" s="107">
        <v>4.9000000000000004</v>
      </c>
      <c r="E67" s="90">
        <v>2.2999999999999998</v>
      </c>
      <c r="F67" s="90">
        <v>1.9</v>
      </c>
      <c r="G67" s="90">
        <v>11.8</v>
      </c>
      <c r="H67" s="107">
        <v>0.9</v>
      </c>
      <c r="I67" s="90">
        <v>0.2</v>
      </c>
      <c r="J67" s="90">
        <v>0.6</v>
      </c>
      <c r="K67" s="90">
        <v>1.4</v>
      </c>
    </row>
    <row r="68" spans="1:11" ht="23.5" thickBot="1" x14ac:dyDescent="0.4">
      <c r="A68" s="109">
        <v>62</v>
      </c>
      <c r="B68" s="81" t="s">
        <v>268</v>
      </c>
      <c r="C68" s="90">
        <v>17</v>
      </c>
      <c r="D68" s="107">
        <v>0.1</v>
      </c>
      <c r="E68" s="90">
        <v>0.1</v>
      </c>
      <c r="F68" s="90">
        <v>0</v>
      </c>
      <c r="G68" s="90">
        <v>0.5</v>
      </c>
      <c r="H68" s="107">
        <v>0.3</v>
      </c>
      <c r="I68" s="90">
        <v>0.1</v>
      </c>
      <c r="J68" s="90">
        <v>0.2</v>
      </c>
      <c r="K68" s="90">
        <v>0.6</v>
      </c>
    </row>
    <row r="69" spans="1:11" ht="23.5" thickBot="1" x14ac:dyDescent="0.4">
      <c r="A69" s="109">
        <v>63</v>
      </c>
      <c r="B69" s="81" t="s">
        <v>269</v>
      </c>
      <c r="C69" s="90">
        <v>11</v>
      </c>
      <c r="D69" s="107">
        <v>0</v>
      </c>
      <c r="E69" s="90">
        <v>0</v>
      </c>
      <c r="F69" s="90">
        <v>0</v>
      </c>
      <c r="G69" s="90">
        <v>0.3</v>
      </c>
      <c r="H69" s="107">
        <v>0.1</v>
      </c>
      <c r="I69" s="90">
        <v>0.1</v>
      </c>
      <c r="J69" s="90">
        <v>0.1</v>
      </c>
      <c r="K69" s="90">
        <v>0.3</v>
      </c>
    </row>
    <row r="70" spans="1:11" ht="23.5" thickBot="1" x14ac:dyDescent="0.4">
      <c r="A70" s="109">
        <v>64</v>
      </c>
      <c r="B70" s="81" t="s">
        <v>270</v>
      </c>
      <c r="C70" s="90">
        <v>25</v>
      </c>
      <c r="D70" s="107">
        <v>0.2</v>
      </c>
      <c r="E70" s="90">
        <v>0.1</v>
      </c>
      <c r="F70" s="90">
        <v>0</v>
      </c>
      <c r="G70" s="90">
        <v>0.6</v>
      </c>
      <c r="H70" s="107">
        <v>0.4</v>
      </c>
      <c r="I70" s="90">
        <v>0.1</v>
      </c>
      <c r="J70" s="90">
        <v>0.2</v>
      </c>
      <c r="K70" s="90">
        <v>0.7</v>
      </c>
    </row>
    <row r="71" spans="1:11" ht="15" thickBot="1" x14ac:dyDescent="0.4">
      <c r="A71" s="109">
        <v>65</v>
      </c>
      <c r="B71" s="81" t="s">
        <v>271</v>
      </c>
      <c r="C71" s="90">
        <v>12</v>
      </c>
      <c r="D71" s="107">
        <v>0.6</v>
      </c>
      <c r="E71" s="90">
        <v>0.5</v>
      </c>
      <c r="F71" s="90">
        <v>0.1</v>
      </c>
      <c r="G71" s="90">
        <v>3.2</v>
      </c>
      <c r="H71" s="107">
        <v>0.3</v>
      </c>
      <c r="I71" s="90">
        <v>0.1</v>
      </c>
      <c r="J71" s="90">
        <v>0.1</v>
      </c>
      <c r="K71" s="90">
        <v>0.6</v>
      </c>
    </row>
    <row r="72" spans="1:11" ht="15" thickBot="1" x14ac:dyDescent="0.4">
      <c r="A72" s="109">
        <v>66</v>
      </c>
      <c r="B72" s="81" t="s">
        <v>272</v>
      </c>
      <c r="C72" s="90">
        <v>3</v>
      </c>
      <c r="D72" s="107">
        <v>0.1</v>
      </c>
      <c r="E72" s="90">
        <v>0.1</v>
      </c>
      <c r="F72" s="90">
        <v>0</v>
      </c>
      <c r="G72" s="90">
        <v>0.8</v>
      </c>
      <c r="H72" s="107">
        <v>0</v>
      </c>
      <c r="I72" s="90">
        <v>0</v>
      </c>
      <c r="J72" s="90">
        <v>0</v>
      </c>
      <c r="K72" s="90">
        <v>0.1</v>
      </c>
    </row>
    <row r="73" spans="1:11" ht="15" thickBot="1" x14ac:dyDescent="0.4">
      <c r="A73" s="109">
        <v>67</v>
      </c>
      <c r="B73" s="81" t="s">
        <v>273</v>
      </c>
      <c r="C73" s="90">
        <v>3</v>
      </c>
      <c r="D73" s="107">
        <v>0</v>
      </c>
      <c r="E73" s="90">
        <v>0</v>
      </c>
      <c r="F73" s="90">
        <v>0</v>
      </c>
      <c r="G73" s="90">
        <v>0</v>
      </c>
      <c r="H73" s="107">
        <v>0.1</v>
      </c>
      <c r="I73" s="90">
        <v>0.1</v>
      </c>
      <c r="J73" s="90">
        <v>0</v>
      </c>
      <c r="K73" s="90">
        <v>0.6</v>
      </c>
    </row>
    <row r="74" spans="1:11" ht="23.5" thickBot="1" x14ac:dyDescent="0.4">
      <c r="A74" s="109">
        <v>68</v>
      </c>
      <c r="B74" s="81" t="s">
        <v>274</v>
      </c>
      <c r="C74" s="90">
        <v>8</v>
      </c>
      <c r="D74" s="107">
        <v>0.3</v>
      </c>
      <c r="E74" s="90">
        <v>0.2</v>
      </c>
      <c r="F74" s="90">
        <v>0.1</v>
      </c>
      <c r="G74" s="90">
        <v>1.1000000000000001</v>
      </c>
      <c r="H74" s="107">
        <v>0.2</v>
      </c>
      <c r="I74" s="90">
        <v>0.1</v>
      </c>
      <c r="J74" s="90">
        <v>0</v>
      </c>
      <c r="K74" s="90">
        <v>0.6</v>
      </c>
    </row>
    <row r="75" spans="1:11" ht="23.5" thickBot="1" x14ac:dyDescent="0.4">
      <c r="A75" s="109">
        <v>69</v>
      </c>
      <c r="B75" s="81" t="s">
        <v>275</v>
      </c>
      <c r="C75" s="90">
        <v>12</v>
      </c>
      <c r="D75" s="107">
        <v>0</v>
      </c>
      <c r="E75" s="90">
        <v>0</v>
      </c>
      <c r="F75" s="90">
        <v>0</v>
      </c>
      <c r="G75" s="90">
        <v>0</v>
      </c>
      <c r="H75" s="107">
        <v>0.2</v>
      </c>
      <c r="I75" s="90">
        <v>0.1</v>
      </c>
      <c r="J75" s="90">
        <v>0.1</v>
      </c>
      <c r="K75" s="90">
        <v>0.4</v>
      </c>
    </row>
    <row r="76" spans="1:11" ht="15" thickBot="1" x14ac:dyDescent="0.4">
      <c r="A76" s="109">
        <v>70</v>
      </c>
      <c r="B76" s="81" t="s">
        <v>276</v>
      </c>
      <c r="C76" s="90">
        <v>9</v>
      </c>
      <c r="D76" s="107">
        <v>0.4</v>
      </c>
      <c r="E76" s="90">
        <v>0.4</v>
      </c>
      <c r="F76" s="90">
        <v>0.1</v>
      </c>
      <c r="G76" s="90">
        <v>2.9</v>
      </c>
      <c r="H76" s="107">
        <v>0.3</v>
      </c>
      <c r="I76" s="90">
        <v>0.2</v>
      </c>
      <c r="J76" s="90">
        <v>0.1</v>
      </c>
      <c r="K76" s="90">
        <v>0.8</v>
      </c>
    </row>
    <row r="77" spans="1:11" ht="15" thickBot="1" x14ac:dyDescent="0.4">
      <c r="A77" s="109">
        <v>71</v>
      </c>
      <c r="B77" s="81" t="s">
        <v>277</v>
      </c>
      <c r="C77" s="90">
        <v>8</v>
      </c>
      <c r="D77" s="107">
        <v>0</v>
      </c>
      <c r="E77" s="90">
        <v>0</v>
      </c>
      <c r="F77" s="90">
        <v>0</v>
      </c>
      <c r="G77" s="90">
        <v>0</v>
      </c>
      <c r="H77" s="107">
        <v>0.1</v>
      </c>
      <c r="I77" s="90">
        <v>0</v>
      </c>
      <c r="J77" s="90">
        <v>0</v>
      </c>
      <c r="K77" s="90">
        <v>0.2</v>
      </c>
    </row>
    <row r="78" spans="1:11" ht="15" thickBot="1" x14ac:dyDescent="0.4">
      <c r="A78" s="109">
        <v>72</v>
      </c>
      <c r="B78" s="81" t="s">
        <v>278</v>
      </c>
      <c r="C78" s="90">
        <v>226</v>
      </c>
      <c r="D78" s="107">
        <v>3.2</v>
      </c>
      <c r="E78" s="90">
        <v>0.8</v>
      </c>
      <c r="F78" s="90">
        <v>1.9</v>
      </c>
      <c r="G78" s="90">
        <v>5.3</v>
      </c>
      <c r="H78" s="107">
        <v>4.3</v>
      </c>
      <c r="I78" s="90">
        <v>0.4</v>
      </c>
      <c r="J78" s="90">
        <v>3.5</v>
      </c>
      <c r="K78" s="90">
        <v>5.2</v>
      </c>
    </row>
    <row r="79" spans="1:11" ht="15" thickBot="1" x14ac:dyDescent="0.4">
      <c r="A79" s="109">
        <v>73</v>
      </c>
      <c r="B79" s="81" t="s">
        <v>279</v>
      </c>
      <c r="C79" s="90">
        <v>53</v>
      </c>
      <c r="D79" s="107">
        <v>1.4</v>
      </c>
      <c r="E79" s="90">
        <v>0.7</v>
      </c>
      <c r="F79" s="90">
        <v>0.5</v>
      </c>
      <c r="G79" s="90">
        <v>3.5</v>
      </c>
      <c r="H79" s="107">
        <v>0.9</v>
      </c>
      <c r="I79" s="90">
        <v>0.2</v>
      </c>
      <c r="J79" s="90">
        <v>0.6</v>
      </c>
      <c r="K79" s="90">
        <v>1.3</v>
      </c>
    </row>
    <row r="80" spans="1:11" ht="15" thickBot="1" x14ac:dyDescent="0.4">
      <c r="A80" s="109">
        <v>74</v>
      </c>
      <c r="B80" s="81" t="s">
        <v>280</v>
      </c>
      <c r="C80" s="90">
        <v>1</v>
      </c>
      <c r="D80" s="107">
        <v>0</v>
      </c>
      <c r="E80" s="90">
        <v>0</v>
      </c>
      <c r="F80" s="90">
        <v>0</v>
      </c>
      <c r="G80" s="90">
        <v>0</v>
      </c>
      <c r="H80" s="107">
        <v>0</v>
      </c>
      <c r="I80" s="90">
        <v>0</v>
      </c>
      <c r="J80" s="90">
        <v>0</v>
      </c>
      <c r="K80" s="90">
        <v>0.1</v>
      </c>
    </row>
    <row r="81" spans="1:11" ht="15" thickBot="1" x14ac:dyDescent="0.4">
      <c r="A81" s="109">
        <v>75</v>
      </c>
      <c r="B81" s="81" t="s">
        <v>281</v>
      </c>
      <c r="C81" s="90">
        <v>4</v>
      </c>
      <c r="D81" s="107">
        <v>0.2</v>
      </c>
      <c r="E81" s="90">
        <v>0.2</v>
      </c>
      <c r="F81" s="90">
        <v>0</v>
      </c>
      <c r="G81" s="90">
        <v>1.1000000000000001</v>
      </c>
      <c r="H81" s="107">
        <v>0.1</v>
      </c>
      <c r="I81" s="90">
        <v>0.1</v>
      </c>
      <c r="J81" s="90">
        <v>0</v>
      </c>
      <c r="K81" s="90">
        <v>0.4</v>
      </c>
    </row>
    <row r="82" spans="1:11" ht="15" thickBot="1" x14ac:dyDescent="0.4">
      <c r="A82" s="109">
        <v>76</v>
      </c>
      <c r="B82" s="81" t="s">
        <v>282</v>
      </c>
      <c r="C82" s="90">
        <v>53</v>
      </c>
      <c r="D82" s="107">
        <v>0.8</v>
      </c>
      <c r="E82" s="90">
        <v>0.7</v>
      </c>
      <c r="F82" s="90">
        <v>0.2</v>
      </c>
      <c r="G82" s="90">
        <v>4.2</v>
      </c>
      <c r="H82" s="107">
        <v>1.8</v>
      </c>
      <c r="I82" s="90">
        <v>0.4</v>
      </c>
      <c r="J82" s="90">
        <v>1.2</v>
      </c>
      <c r="K82" s="90">
        <v>2.7</v>
      </c>
    </row>
    <row r="83" spans="1:11" ht="15" thickBot="1" x14ac:dyDescent="0.4">
      <c r="A83" s="109">
        <v>77</v>
      </c>
      <c r="B83" s="81" t="s">
        <v>283</v>
      </c>
      <c r="C83" s="90">
        <v>330</v>
      </c>
      <c r="D83" s="107">
        <v>3.6</v>
      </c>
      <c r="E83" s="90">
        <v>1.2</v>
      </c>
      <c r="F83" s="90">
        <v>1.8</v>
      </c>
      <c r="G83" s="90">
        <v>7</v>
      </c>
      <c r="H83" s="107">
        <v>6.6</v>
      </c>
      <c r="I83" s="90">
        <v>0.6</v>
      </c>
      <c r="J83" s="90">
        <v>5.5</v>
      </c>
      <c r="K83" s="90">
        <v>7.9</v>
      </c>
    </row>
    <row r="84" spans="1:11" ht="15" thickBot="1" x14ac:dyDescent="0.4">
      <c r="A84" s="109">
        <v>78</v>
      </c>
      <c r="B84" s="81" t="s">
        <v>284</v>
      </c>
      <c r="C84" s="90">
        <v>121</v>
      </c>
      <c r="D84" s="107">
        <v>1.1000000000000001</v>
      </c>
      <c r="E84" s="90">
        <v>0.5</v>
      </c>
      <c r="F84" s="90">
        <v>0.4</v>
      </c>
      <c r="G84" s="90">
        <v>2.6</v>
      </c>
      <c r="H84" s="107">
        <v>2.2000000000000002</v>
      </c>
      <c r="I84" s="90">
        <v>0.3</v>
      </c>
      <c r="J84" s="90">
        <v>1.7</v>
      </c>
      <c r="K84" s="90">
        <v>2.8</v>
      </c>
    </row>
    <row r="85" spans="1:11" ht="15" thickBot="1" x14ac:dyDescent="0.4">
      <c r="A85" s="109">
        <v>79</v>
      </c>
      <c r="B85" s="81" t="s">
        <v>193</v>
      </c>
      <c r="C85" s="90">
        <v>896</v>
      </c>
      <c r="D85" s="107">
        <v>13.1</v>
      </c>
      <c r="E85" s="90">
        <v>2.9</v>
      </c>
      <c r="F85" s="90">
        <v>8.4</v>
      </c>
      <c r="G85" s="90">
        <v>20.100000000000001</v>
      </c>
      <c r="H85" s="107">
        <v>18</v>
      </c>
      <c r="I85" s="90">
        <v>0.9</v>
      </c>
      <c r="J85" s="90">
        <v>16.2</v>
      </c>
      <c r="K85" s="90">
        <v>19.899999999999999</v>
      </c>
    </row>
    <row r="86" spans="1:11" ht="15" thickBot="1" x14ac:dyDescent="0.4">
      <c r="A86" s="109">
        <v>80</v>
      </c>
      <c r="B86" s="81" t="s">
        <v>285</v>
      </c>
      <c r="C86" s="90">
        <v>45</v>
      </c>
      <c r="D86" s="107">
        <v>0.8</v>
      </c>
      <c r="E86" s="90">
        <v>0.7</v>
      </c>
      <c r="F86" s="90">
        <v>0.2</v>
      </c>
      <c r="G86" s="90">
        <v>4</v>
      </c>
      <c r="H86" s="107">
        <v>0.7</v>
      </c>
      <c r="I86" s="90">
        <v>0.1</v>
      </c>
      <c r="J86" s="90">
        <v>0.5</v>
      </c>
      <c r="K86" s="90">
        <v>1.1000000000000001</v>
      </c>
    </row>
    <row r="87" spans="1:11" ht="15" thickBot="1" x14ac:dyDescent="0.4">
      <c r="A87" s="109">
        <v>81</v>
      </c>
      <c r="B87" s="81" t="s">
        <v>286</v>
      </c>
      <c r="C87" s="90">
        <v>0</v>
      </c>
      <c r="D87" s="107">
        <v>0</v>
      </c>
      <c r="E87" s="90">
        <v>0</v>
      </c>
      <c r="F87" s="90">
        <v>0</v>
      </c>
      <c r="G87" s="90">
        <v>0</v>
      </c>
      <c r="H87" s="107">
        <v>0</v>
      </c>
      <c r="I87" s="90">
        <v>0</v>
      </c>
      <c r="J87" s="90">
        <v>0</v>
      </c>
      <c r="K87" s="90">
        <v>0</v>
      </c>
    </row>
    <row r="88" spans="1:11" ht="15" thickBot="1" x14ac:dyDescent="0.4">
      <c r="A88" s="109">
        <v>82</v>
      </c>
      <c r="B88" s="81" t="s">
        <v>287</v>
      </c>
      <c r="C88" s="90">
        <v>17</v>
      </c>
      <c r="D88" s="107">
        <v>0.2</v>
      </c>
      <c r="E88" s="90">
        <v>0.1</v>
      </c>
      <c r="F88" s="90">
        <v>0.1</v>
      </c>
      <c r="G88" s="90">
        <v>0.8</v>
      </c>
      <c r="H88" s="107">
        <v>0.2</v>
      </c>
      <c r="I88" s="90">
        <v>0.1</v>
      </c>
      <c r="J88" s="90">
        <v>0.1</v>
      </c>
      <c r="K88" s="90">
        <v>0.5</v>
      </c>
    </row>
    <row r="89" spans="1:11" ht="15" thickBot="1" x14ac:dyDescent="0.4">
      <c r="A89" s="109">
        <v>83</v>
      </c>
      <c r="B89" s="81" t="s">
        <v>288</v>
      </c>
      <c r="C89" s="90">
        <v>26</v>
      </c>
      <c r="D89" s="107">
        <v>0.1</v>
      </c>
      <c r="E89" s="90">
        <v>0.1</v>
      </c>
      <c r="F89" s="90">
        <v>0</v>
      </c>
      <c r="G89" s="90">
        <v>0.6</v>
      </c>
      <c r="H89" s="107">
        <v>0.5</v>
      </c>
      <c r="I89" s="90">
        <v>0.2</v>
      </c>
      <c r="J89" s="90">
        <v>0.3</v>
      </c>
      <c r="K89" s="90">
        <v>1</v>
      </c>
    </row>
    <row r="90" spans="1:11" ht="15" thickBot="1" x14ac:dyDescent="0.4">
      <c r="A90" s="109">
        <v>84</v>
      </c>
      <c r="B90" s="81" t="s">
        <v>289</v>
      </c>
      <c r="C90" s="90">
        <v>74</v>
      </c>
      <c r="D90" s="107">
        <v>0.8</v>
      </c>
      <c r="E90" s="90">
        <v>0.3</v>
      </c>
      <c r="F90" s="90">
        <v>0.4</v>
      </c>
      <c r="G90" s="90">
        <v>1.6</v>
      </c>
      <c r="H90" s="107">
        <v>1.4</v>
      </c>
      <c r="I90" s="90">
        <v>0.4</v>
      </c>
      <c r="J90" s="90">
        <v>0.9</v>
      </c>
      <c r="K90" s="90">
        <v>2.2999999999999998</v>
      </c>
    </row>
    <row r="91" spans="1:11" ht="15" thickBot="1" x14ac:dyDescent="0.4">
      <c r="A91" s="109">
        <v>85</v>
      </c>
      <c r="B91" s="81" t="s">
        <v>290</v>
      </c>
      <c r="C91" s="90">
        <v>14</v>
      </c>
      <c r="D91" s="107">
        <v>0.2</v>
      </c>
      <c r="E91" s="90">
        <v>0.2</v>
      </c>
      <c r="F91" s="90">
        <v>0.1</v>
      </c>
      <c r="G91" s="90">
        <v>1</v>
      </c>
      <c r="H91" s="107">
        <v>0.2</v>
      </c>
      <c r="I91" s="90">
        <v>0.1</v>
      </c>
      <c r="J91" s="90">
        <v>0.1</v>
      </c>
      <c r="K91" s="90">
        <v>0.4</v>
      </c>
    </row>
    <row r="92" spans="1:11" ht="23.5" thickBot="1" x14ac:dyDescent="0.4">
      <c r="A92" s="109">
        <v>86</v>
      </c>
      <c r="B92" s="81" t="s">
        <v>291</v>
      </c>
      <c r="C92" s="90">
        <v>197</v>
      </c>
      <c r="D92" s="107">
        <v>2.4</v>
      </c>
      <c r="E92" s="90">
        <v>0.9</v>
      </c>
      <c r="F92" s="90">
        <v>1.2</v>
      </c>
      <c r="G92" s="90">
        <v>4.8</v>
      </c>
      <c r="H92" s="107">
        <v>4.4000000000000004</v>
      </c>
      <c r="I92" s="90">
        <v>0.5</v>
      </c>
      <c r="J92" s="90">
        <v>3.5</v>
      </c>
      <c r="K92" s="90">
        <v>5.5</v>
      </c>
    </row>
    <row r="93" spans="1:11" ht="23.5" thickBot="1" x14ac:dyDescent="0.4">
      <c r="A93" s="109">
        <v>87</v>
      </c>
      <c r="B93" s="81" t="s">
        <v>292</v>
      </c>
      <c r="C93" s="90">
        <v>155</v>
      </c>
      <c r="D93" s="107">
        <v>1.2</v>
      </c>
      <c r="E93" s="90">
        <v>0.6</v>
      </c>
      <c r="F93" s="90">
        <v>0.5</v>
      </c>
      <c r="G93" s="90">
        <v>3</v>
      </c>
      <c r="H93" s="107">
        <v>3.1</v>
      </c>
      <c r="I93" s="90">
        <v>0.4</v>
      </c>
      <c r="J93" s="90">
        <v>2.4</v>
      </c>
      <c r="K93" s="90">
        <v>4</v>
      </c>
    </row>
    <row r="94" spans="1:11" ht="23.5" thickBot="1" x14ac:dyDescent="0.4">
      <c r="A94" s="109">
        <v>88</v>
      </c>
      <c r="B94" s="81" t="s">
        <v>293</v>
      </c>
      <c r="C94" s="90">
        <v>68</v>
      </c>
      <c r="D94" s="107">
        <v>0.8</v>
      </c>
      <c r="E94" s="90">
        <v>0.4</v>
      </c>
      <c r="F94" s="90">
        <v>0.3</v>
      </c>
      <c r="G94" s="90">
        <v>2.2000000000000002</v>
      </c>
      <c r="H94" s="107">
        <v>1.1000000000000001</v>
      </c>
      <c r="I94" s="90">
        <v>0.2</v>
      </c>
      <c r="J94" s="90">
        <v>0.8</v>
      </c>
      <c r="K94" s="90">
        <v>1.6</v>
      </c>
    </row>
    <row r="95" spans="1:11" ht="23.5" thickBot="1" x14ac:dyDescent="0.4">
      <c r="A95" s="109">
        <v>89</v>
      </c>
      <c r="B95" s="81" t="s">
        <v>294</v>
      </c>
      <c r="C95" s="90">
        <v>31</v>
      </c>
      <c r="D95" s="107">
        <v>0.1</v>
      </c>
      <c r="E95" s="90">
        <v>0.1</v>
      </c>
      <c r="F95" s="90">
        <v>0</v>
      </c>
      <c r="G95" s="90">
        <v>0.5</v>
      </c>
      <c r="H95" s="107">
        <v>0.6</v>
      </c>
      <c r="I95" s="90">
        <v>0.2</v>
      </c>
      <c r="J95" s="90">
        <v>0.3</v>
      </c>
      <c r="K95" s="90">
        <v>1.1000000000000001</v>
      </c>
    </row>
    <row r="96" spans="1:11" ht="23.5" thickBot="1" x14ac:dyDescent="0.4">
      <c r="A96" s="109">
        <v>90</v>
      </c>
      <c r="B96" s="81" t="s">
        <v>295</v>
      </c>
      <c r="C96" s="90">
        <v>7</v>
      </c>
      <c r="D96" s="107">
        <v>0</v>
      </c>
      <c r="E96" s="90">
        <v>0</v>
      </c>
      <c r="F96" s="90">
        <v>0</v>
      </c>
      <c r="G96" s="90">
        <v>0</v>
      </c>
      <c r="H96" s="107">
        <v>0.1</v>
      </c>
      <c r="I96" s="90">
        <v>0</v>
      </c>
      <c r="J96" s="90">
        <v>0</v>
      </c>
      <c r="K96" s="90">
        <v>0.2</v>
      </c>
    </row>
    <row r="97" spans="1:11" ht="15" thickBot="1" x14ac:dyDescent="0.4">
      <c r="A97" s="109">
        <v>91</v>
      </c>
      <c r="B97" s="81" t="s">
        <v>296</v>
      </c>
      <c r="C97" s="90">
        <v>326</v>
      </c>
      <c r="D97" s="107">
        <v>2.2000000000000002</v>
      </c>
      <c r="E97" s="90">
        <v>0.9</v>
      </c>
      <c r="F97" s="90">
        <v>1</v>
      </c>
      <c r="G97" s="90">
        <v>4.9000000000000004</v>
      </c>
      <c r="H97" s="107">
        <v>5.8</v>
      </c>
      <c r="I97" s="90">
        <v>0.5</v>
      </c>
      <c r="J97" s="90">
        <v>5</v>
      </c>
      <c r="K97" s="90">
        <v>6.8</v>
      </c>
    </row>
    <row r="98" spans="1:11" ht="15" thickBot="1" x14ac:dyDescent="0.4">
      <c r="A98" s="109">
        <v>92</v>
      </c>
      <c r="B98" s="81" t="s">
        <v>297</v>
      </c>
      <c r="C98" s="90">
        <v>103</v>
      </c>
      <c r="D98" s="107">
        <v>0</v>
      </c>
      <c r="E98" s="90">
        <v>0</v>
      </c>
      <c r="F98" s="90">
        <v>0</v>
      </c>
      <c r="G98" s="90">
        <v>0</v>
      </c>
      <c r="H98" s="107">
        <v>1.8</v>
      </c>
      <c r="I98" s="90">
        <v>0.2</v>
      </c>
      <c r="J98" s="90">
        <v>1.4</v>
      </c>
      <c r="K98" s="90">
        <v>2.4</v>
      </c>
    </row>
    <row r="99" spans="1:11" ht="15" thickBot="1" x14ac:dyDescent="0.4">
      <c r="A99" s="109">
        <v>93</v>
      </c>
      <c r="B99" s="81" t="s">
        <v>298</v>
      </c>
      <c r="C99" s="90">
        <v>51</v>
      </c>
      <c r="D99" s="107">
        <v>0.1</v>
      </c>
      <c r="E99" s="90">
        <v>0.1</v>
      </c>
      <c r="F99" s="90">
        <v>0</v>
      </c>
      <c r="G99" s="90">
        <v>0.7</v>
      </c>
      <c r="H99" s="107">
        <v>0.8</v>
      </c>
      <c r="I99" s="90">
        <v>0.2</v>
      </c>
      <c r="J99" s="90">
        <v>0.5</v>
      </c>
      <c r="K99" s="90">
        <v>1.2</v>
      </c>
    </row>
    <row r="100" spans="1:11" ht="15" thickBot="1" x14ac:dyDescent="0.4">
      <c r="A100" s="109">
        <v>94</v>
      </c>
      <c r="B100" s="81" t="s">
        <v>299</v>
      </c>
      <c r="C100" s="90">
        <v>127</v>
      </c>
      <c r="D100" s="107">
        <v>4</v>
      </c>
      <c r="E100" s="90">
        <v>1.6</v>
      </c>
      <c r="F100" s="90">
        <v>1.8</v>
      </c>
      <c r="G100" s="90">
        <v>8.8000000000000007</v>
      </c>
      <c r="H100" s="107">
        <v>2.6</v>
      </c>
      <c r="I100" s="90">
        <v>0.4</v>
      </c>
      <c r="J100" s="90">
        <v>1.9</v>
      </c>
      <c r="K100" s="90">
        <v>3.5</v>
      </c>
    </row>
    <row r="101" spans="1:11" ht="15" thickBot="1" x14ac:dyDescent="0.4">
      <c r="A101" s="109">
        <v>95</v>
      </c>
      <c r="B101" s="81" t="s">
        <v>300</v>
      </c>
      <c r="C101" s="90">
        <v>36</v>
      </c>
      <c r="D101" s="107">
        <v>1.4</v>
      </c>
      <c r="E101" s="90">
        <v>0.9</v>
      </c>
      <c r="F101" s="90">
        <v>0.4</v>
      </c>
      <c r="G101" s="90">
        <v>4.7</v>
      </c>
      <c r="H101" s="107">
        <v>1</v>
      </c>
      <c r="I101" s="90">
        <v>0.3</v>
      </c>
      <c r="J101" s="90">
        <v>0.6</v>
      </c>
      <c r="K101" s="90">
        <v>1.7</v>
      </c>
    </row>
    <row r="102" spans="1:11" ht="15" thickBot="1" x14ac:dyDescent="0.4">
      <c r="A102" s="109">
        <v>96</v>
      </c>
      <c r="B102" s="81" t="s">
        <v>301</v>
      </c>
      <c r="C102" s="90">
        <v>1</v>
      </c>
      <c r="D102" s="107">
        <v>0</v>
      </c>
      <c r="E102" s="90">
        <v>0</v>
      </c>
      <c r="F102" s="90">
        <v>0</v>
      </c>
      <c r="G102" s="90">
        <v>0</v>
      </c>
      <c r="H102" s="107">
        <v>0</v>
      </c>
      <c r="I102" s="90">
        <v>0</v>
      </c>
      <c r="J102" s="90">
        <v>0</v>
      </c>
      <c r="K102" s="90">
        <v>0.2</v>
      </c>
    </row>
    <row r="103" spans="1:11" ht="15" thickBot="1" x14ac:dyDescent="0.4">
      <c r="A103" s="109">
        <v>97</v>
      </c>
      <c r="B103" s="81" t="s">
        <v>302</v>
      </c>
      <c r="C103" s="90">
        <v>3</v>
      </c>
      <c r="D103" s="107">
        <v>0</v>
      </c>
      <c r="E103" s="90">
        <v>0</v>
      </c>
      <c r="F103" s="90">
        <v>0</v>
      </c>
      <c r="G103" s="90">
        <v>0</v>
      </c>
      <c r="H103" s="107">
        <v>0</v>
      </c>
      <c r="I103" s="90">
        <v>0</v>
      </c>
      <c r="J103" s="90">
        <v>0</v>
      </c>
      <c r="K103" s="90">
        <v>0.2</v>
      </c>
    </row>
    <row r="104" spans="1:11" ht="15" thickBot="1" x14ac:dyDescent="0.4">
      <c r="A104" s="109">
        <v>98</v>
      </c>
      <c r="B104" s="81" t="s">
        <v>303</v>
      </c>
      <c r="C104" s="90">
        <v>19</v>
      </c>
      <c r="D104" s="107">
        <v>0.7</v>
      </c>
      <c r="E104" s="90">
        <v>0.7</v>
      </c>
      <c r="F104" s="90">
        <v>0.1</v>
      </c>
      <c r="G104" s="90">
        <v>4.5</v>
      </c>
      <c r="H104" s="107">
        <v>0.3</v>
      </c>
      <c r="I104" s="90">
        <v>0.1</v>
      </c>
      <c r="J104" s="90">
        <v>0.2</v>
      </c>
      <c r="K104" s="90">
        <v>0.6</v>
      </c>
    </row>
    <row r="105" spans="1:11" ht="15" thickBot="1" x14ac:dyDescent="0.4">
      <c r="A105" s="109">
        <v>99</v>
      </c>
      <c r="B105" s="81" t="s">
        <v>304</v>
      </c>
      <c r="C105" s="90">
        <v>134</v>
      </c>
      <c r="D105" s="107">
        <v>2.2000000000000002</v>
      </c>
      <c r="E105" s="90">
        <v>0.9</v>
      </c>
      <c r="F105" s="90">
        <v>1</v>
      </c>
      <c r="G105" s="90">
        <v>4.7</v>
      </c>
      <c r="H105" s="107">
        <v>2.1</v>
      </c>
      <c r="I105" s="90">
        <v>0.3</v>
      </c>
      <c r="J105" s="90">
        <v>1.6</v>
      </c>
      <c r="K105" s="90">
        <v>2.7</v>
      </c>
    </row>
    <row r="106" spans="1:11" ht="15" thickBot="1" x14ac:dyDescent="0.4">
      <c r="A106" s="109">
        <v>100</v>
      </c>
      <c r="B106" s="81" t="s">
        <v>305</v>
      </c>
      <c r="C106" s="90">
        <v>0</v>
      </c>
      <c r="D106" s="107">
        <v>0</v>
      </c>
      <c r="E106" s="90">
        <v>0</v>
      </c>
      <c r="F106" s="90">
        <v>0</v>
      </c>
      <c r="G106" s="90">
        <v>0</v>
      </c>
      <c r="H106" s="107">
        <v>0</v>
      </c>
      <c r="I106" s="90">
        <v>0</v>
      </c>
      <c r="J106" s="90">
        <v>0</v>
      </c>
      <c r="K106" s="90">
        <v>0</v>
      </c>
    </row>
    <row r="107" spans="1:11" ht="15" thickBot="1" x14ac:dyDescent="0.4">
      <c r="A107" s="109">
        <v>101</v>
      </c>
      <c r="B107" s="81" t="s">
        <v>306</v>
      </c>
      <c r="C107" s="90">
        <v>33</v>
      </c>
      <c r="D107" s="107">
        <v>0.3</v>
      </c>
      <c r="E107" s="90">
        <v>0.2</v>
      </c>
      <c r="F107" s="90">
        <v>0.1</v>
      </c>
      <c r="G107" s="90">
        <v>0.9</v>
      </c>
      <c r="H107" s="107">
        <v>0.4</v>
      </c>
      <c r="I107" s="90">
        <v>0.1</v>
      </c>
      <c r="J107" s="90">
        <v>0.2</v>
      </c>
      <c r="K107" s="90">
        <v>0.6</v>
      </c>
    </row>
    <row r="108" spans="1:11" ht="15" thickBot="1" x14ac:dyDescent="0.4">
      <c r="A108" s="109">
        <v>102</v>
      </c>
      <c r="B108" s="81" t="s">
        <v>307</v>
      </c>
      <c r="C108" s="90">
        <v>4</v>
      </c>
      <c r="D108" s="107">
        <v>0</v>
      </c>
      <c r="E108" s="90">
        <v>0</v>
      </c>
      <c r="F108" s="90">
        <v>0</v>
      </c>
      <c r="G108" s="90">
        <v>0.1</v>
      </c>
      <c r="H108" s="107">
        <v>0</v>
      </c>
      <c r="I108" s="90">
        <v>0</v>
      </c>
      <c r="J108" s="90">
        <v>0</v>
      </c>
      <c r="K108" s="90">
        <v>0.1</v>
      </c>
    </row>
    <row r="109" spans="1:11" ht="16" customHeight="1" thickBot="1" x14ac:dyDescent="0.4">
      <c r="A109" s="109">
        <v>103</v>
      </c>
      <c r="B109" s="81" t="s">
        <v>402</v>
      </c>
      <c r="C109" s="90">
        <v>373</v>
      </c>
      <c r="D109" s="107">
        <v>6</v>
      </c>
      <c r="E109" s="90">
        <v>1.7</v>
      </c>
      <c r="F109" s="90">
        <v>3.4</v>
      </c>
      <c r="G109" s="90">
        <v>10.199999999999999</v>
      </c>
      <c r="H109" s="107">
        <v>6.2</v>
      </c>
      <c r="I109" s="90">
        <v>0.6</v>
      </c>
      <c r="J109" s="90">
        <v>5.0999999999999996</v>
      </c>
      <c r="K109" s="90">
        <v>7.4</v>
      </c>
    </row>
    <row r="110" spans="1:11" ht="15" thickBot="1" x14ac:dyDescent="0.4">
      <c r="A110" s="109">
        <v>104</v>
      </c>
      <c r="B110" s="81" t="s">
        <v>309</v>
      </c>
      <c r="C110" s="90">
        <v>5</v>
      </c>
      <c r="D110" s="107">
        <v>0</v>
      </c>
      <c r="E110" s="90">
        <v>0</v>
      </c>
      <c r="F110" s="90">
        <v>0</v>
      </c>
      <c r="G110" s="90">
        <v>0.1</v>
      </c>
      <c r="H110" s="107">
        <v>0</v>
      </c>
      <c r="I110" s="90">
        <v>0</v>
      </c>
      <c r="J110" s="90">
        <v>0</v>
      </c>
      <c r="K110" s="90">
        <v>0.1</v>
      </c>
    </row>
    <row r="111" spans="1:11" ht="15" thickBot="1" x14ac:dyDescent="0.4">
      <c r="A111" s="109">
        <v>105</v>
      </c>
      <c r="B111" s="81" t="s">
        <v>310</v>
      </c>
      <c r="C111" s="90">
        <v>17</v>
      </c>
      <c r="D111" s="107">
        <v>0.2</v>
      </c>
      <c r="E111" s="90">
        <v>0.2</v>
      </c>
      <c r="F111" s="90">
        <v>0</v>
      </c>
      <c r="G111" s="90">
        <v>1.1000000000000001</v>
      </c>
      <c r="H111" s="107">
        <v>0.2</v>
      </c>
      <c r="I111" s="90">
        <v>0.1</v>
      </c>
      <c r="J111" s="90">
        <v>0.1</v>
      </c>
      <c r="K111" s="90">
        <v>0.3</v>
      </c>
    </row>
    <row r="112" spans="1:11" ht="23.5" thickBot="1" x14ac:dyDescent="0.4">
      <c r="A112" s="109">
        <v>106</v>
      </c>
      <c r="B112" s="81" t="s">
        <v>311</v>
      </c>
      <c r="C112" s="90">
        <v>299</v>
      </c>
      <c r="D112" s="107">
        <v>2.2999999999999998</v>
      </c>
      <c r="E112" s="90">
        <v>1</v>
      </c>
      <c r="F112" s="90">
        <v>1</v>
      </c>
      <c r="G112" s="90">
        <v>5.4</v>
      </c>
      <c r="H112" s="107">
        <v>6.7</v>
      </c>
      <c r="I112" s="90">
        <v>0.6</v>
      </c>
      <c r="J112" s="90">
        <v>5.6</v>
      </c>
      <c r="K112" s="90">
        <v>8.1</v>
      </c>
    </row>
    <row r="113" spans="1:11" ht="15" thickBot="1" x14ac:dyDescent="0.4">
      <c r="A113" s="109">
        <v>107</v>
      </c>
      <c r="B113" s="81" t="s">
        <v>312</v>
      </c>
      <c r="C113" s="90">
        <v>39</v>
      </c>
      <c r="D113" s="107">
        <v>0.4</v>
      </c>
      <c r="E113" s="90">
        <v>0.3</v>
      </c>
      <c r="F113" s="90">
        <v>0.1</v>
      </c>
      <c r="G113" s="90">
        <v>1.6</v>
      </c>
      <c r="H113" s="107">
        <v>1.1000000000000001</v>
      </c>
      <c r="I113" s="90">
        <v>0.3</v>
      </c>
      <c r="J113" s="90">
        <v>0.6</v>
      </c>
      <c r="K113" s="90">
        <v>2</v>
      </c>
    </row>
    <row r="114" spans="1:11" ht="23.5" thickBot="1" x14ac:dyDescent="0.4">
      <c r="A114" s="109">
        <v>108</v>
      </c>
      <c r="B114" s="81" t="s">
        <v>313</v>
      </c>
      <c r="C114" s="90">
        <v>198</v>
      </c>
      <c r="D114" s="107">
        <v>2.9</v>
      </c>
      <c r="E114" s="90">
        <v>1.1000000000000001</v>
      </c>
      <c r="F114" s="90">
        <v>1.4</v>
      </c>
      <c r="G114" s="90">
        <v>6</v>
      </c>
      <c r="H114" s="107">
        <v>4.0999999999999996</v>
      </c>
      <c r="I114" s="90">
        <v>0.4</v>
      </c>
      <c r="J114" s="90">
        <v>3.4</v>
      </c>
      <c r="K114" s="90">
        <v>5</v>
      </c>
    </row>
    <row r="115" spans="1:11" ht="15" thickBot="1" x14ac:dyDescent="0.4">
      <c r="A115" s="109">
        <v>109</v>
      </c>
      <c r="B115" s="81" t="s">
        <v>314</v>
      </c>
      <c r="C115" s="90">
        <v>5</v>
      </c>
      <c r="D115" s="107">
        <v>0</v>
      </c>
      <c r="E115" s="90">
        <v>0</v>
      </c>
      <c r="F115" s="90">
        <v>0</v>
      </c>
      <c r="G115" s="90">
        <v>0</v>
      </c>
      <c r="H115" s="107">
        <v>0.3</v>
      </c>
      <c r="I115" s="90">
        <v>0.1</v>
      </c>
      <c r="J115" s="90">
        <v>0.1</v>
      </c>
      <c r="K115" s="90">
        <v>0.7</v>
      </c>
    </row>
    <row r="116" spans="1:11" ht="15" thickBot="1" x14ac:dyDescent="0.4">
      <c r="A116" s="109">
        <v>110</v>
      </c>
      <c r="B116" s="81" t="s">
        <v>315</v>
      </c>
      <c r="C116" s="90">
        <v>0</v>
      </c>
      <c r="D116" s="107">
        <v>0</v>
      </c>
      <c r="E116" s="90">
        <v>0</v>
      </c>
      <c r="F116" s="90">
        <v>0</v>
      </c>
      <c r="G116" s="90">
        <v>0</v>
      </c>
      <c r="H116" s="107">
        <v>0</v>
      </c>
      <c r="I116" s="90">
        <v>0</v>
      </c>
      <c r="J116" s="90">
        <v>0</v>
      </c>
      <c r="K116" s="90">
        <v>0</v>
      </c>
    </row>
    <row r="117" spans="1:11" ht="15" thickBot="1" x14ac:dyDescent="0.4">
      <c r="A117" s="109">
        <v>111</v>
      </c>
      <c r="B117" s="81" t="s">
        <v>316</v>
      </c>
      <c r="C117" s="90">
        <v>0</v>
      </c>
      <c r="D117" s="107">
        <v>0</v>
      </c>
      <c r="E117" s="90">
        <v>0</v>
      </c>
      <c r="F117" s="90">
        <v>0</v>
      </c>
      <c r="G117" s="90">
        <v>0</v>
      </c>
      <c r="H117" s="107">
        <v>0</v>
      </c>
      <c r="I117" s="90">
        <v>0</v>
      </c>
      <c r="J117" s="90">
        <v>0</v>
      </c>
      <c r="K117" s="90">
        <v>0</v>
      </c>
    </row>
    <row r="118" spans="1:11" ht="15" thickBot="1" x14ac:dyDescent="0.4">
      <c r="A118" s="109">
        <v>112</v>
      </c>
      <c r="B118" s="81" t="s">
        <v>317</v>
      </c>
      <c r="C118" s="90">
        <v>8</v>
      </c>
      <c r="D118" s="107">
        <v>0</v>
      </c>
      <c r="E118" s="90">
        <v>0</v>
      </c>
      <c r="F118" s="90">
        <v>0</v>
      </c>
      <c r="G118" s="90">
        <v>0</v>
      </c>
      <c r="H118" s="107">
        <v>0.1</v>
      </c>
      <c r="I118" s="90">
        <v>0.1</v>
      </c>
      <c r="J118" s="90">
        <v>0.1</v>
      </c>
      <c r="K118" s="90">
        <v>0.3</v>
      </c>
    </row>
    <row r="119" spans="1:11" ht="15" thickBot="1" x14ac:dyDescent="0.4">
      <c r="A119" s="109">
        <v>113</v>
      </c>
      <c r="B119" s="81" t="s">
        <v>318</v>
      </c>
      <c r="C119" s="90">
        <v>3</v>
      </c>
      <c r="D119" s="107">
        <v>0.1</v>
      </c>
      <c r="E119" s="90">
        <v>0.1</v>
      </c>
      <c r="F119" s="90">
        <v>0</v>
      </c>
      <c r="G119" s="90">
        <v>1</v>
      </c>
      <c r="H119" s="107">
        <v>0</v>
      </c>
      <c r="I119" s="90">
        <v>0</v>
      </c>
      <c r="J119" s="90">
        <v>0</v>
      </c>
      <c r="K119" s="90">
        <v>0.1</v>
      </c>
    </row>
    <row r="120" spans="1:11" ht="15" thickBot="1" x14ac:dyDescent="0.4">
      <c r="A120" s="109">
        <v>114</v>
      </c>
      <c r="B120" s="81" t="s">
        <v>319</v>
      </c>
      <c r="C120" s="90">
        <v>3</v>
      </c>
      <c r="D120" s="107">
        <v>0</v>
      </c>
      <c r="E120" s="90">
        <v>0</v>
      </c>
      <c r="F120" s="123"/>
      <c r="G120" s="123"/>
      <c r="H120" s="107">
        <v>0.1</v>
      </c>
      <c r="I120" s="90">
        <v>0</v>
      </c>
      <c r="J120" s="90">
        <v>0</v>
      </c>
      <c r="K120" s="90">
        <v>0.2</v>
      </c>
    </row>
    <row r="121" spans="1:11" ht="15" thickBot="1" x14ac:dyDescent="0.4">
      <c r="A121" s="109">
        <v>115</v>
      </c>
      <c r="B121" s="81" t="s">
        <v>320</v>
      </c>
      <c r="C121" s="90">
        <v>15</v>
      </c>
      <c r="D121" s="107">
        <v>0.5</v>
      </c>
      <c r="E121" s="90">
        <v>0.3</v>
      </c>
      <c r="F121" s="90">
        <v>0.1</v>
      </c>
      <c r="G121" s="90">
        <v>1.8</v>
      </c>
      <c r="H121" s="107">
        <v>0.2</v>
      </c>
      <c r="I121" s="90">
        <v>0.1</v>
      </c>
      <c r="J121" s="90">
        <v>0.1</v>
      </c>
      <c r="K121" s="90">
        <v>0.3</v>
      </c>
    </row>
    <row r="122" spans="1:11" ht="15" thickBot="1" x14ac:dyDescent="0.4">
      <c r="A122" s="109">
        <v>116</v>
      </c>
      <c r="B122" s="81" t="s">
        <v>321</v>
      </c>
      <c r="C122" s="90">
        <v>5</v>
      </c>
      <c r="D122" s="107">
        <v>0</v>
      </c>
      <c r="E122" s="90">
        <v>0</v>
      </c>
      <c r="F122" s="90">
        <v>0</v>
      </c>
      <c r="G122" s="90">
        <v>0</v>
      </c>
      <c r="H122" s="107">
        <v>0.1</v>
      </c>
      <c r="I122" s="90">
        <v>0</v>
      </c>
      <c r="J122" s="90">
        <v>0</v>
      </c>
      <c r="K122" s="90">
        <v>0.2</v>
      </c>
    </row>
    <row r="123" spans="1:11" ht="15" thickBot="1" x14ac:dyDescent="0.4">
      <c r="A123" s="109">
        <v>117</v>
      </c>
      <c r="B123" s="81" t="s">
        <v>322</v>
      </c>
      <c r="C123" s="90">
        <v>1</v>
      </c>
      <c r="D123" s="107">
        <v>0</v>
      </c>
      <c r="E123" s="90">
        <v>0</v>
      </c>
      <c r="F123" s="90">
        <v>0</v>
      </c>
      <c r="G123" s="90">
        <v>0</v>
      </c>
      <c r="H123" s="107">
        <v>0</v>
      </c>
      <c r="I123" s="90">
        <v>0</v>
      </c>
      <c r="J123" s="90">
        <v>0</v>
      </c>
      <c r="K123" s="90">
        <v>0</v>
      </c>
    </row>
    <row r="124" spans="1:11" ht="15" thickBot="1" x14ac:dyDescent="0.4">
      <c r="A124" s="109">
        <v>118</v>
      </c>
      <c r="B124" s="81" t="s">
        <v>323</v>
      </c>
      <c r="C124" s="90">
        <v>23</v>
      </c>
      <c r="D124" s="107">
        <v>0</v>
      </c>
      <c r="E124" s="90">
        <v>0</v>
      </c>
      <c r="F124" s="90">
        <v>0</v>
      </c>
      <c r="G124" s="90">
        <v>0.2</v>
      </c>
      <c r="H124" s="107">
        <v>0.7</v>
      </c>
      <c r="I124" s="90">
        <v>0.3</v>
      </c>
      <c r="J124" s="90">
        <v>0.4</v>
      </c>
      <c r="K124" s="90">
        <v>1.5</v>
      </c>
    </row>
    <row r="125" spans="1:11" ht="15" thickBot="1" x14ac:dyDescent="0.4">
      <c r="A125" s="109">
        <v>119</v>
      </c>
      <c r="B125" s="81" t="s">
        <v>324</v>
      </c>
      <c r="C125" s="90">
        <v>58</v>
      </c>
      <c r="D125" s="107">
        <v>0.2</v>
      </c>
      <c r="E125" s="90">
        <v>0.1</v>
      </c>
      <c r="F125" s="90">
        <v>0</v>
      </c>
      <c r="G125" s="90">
        <v>0.9</v>
      </c>
      <c r="H125" s="107">
        <v>1.8</v>
      </c>
      <c r="I125" s="90">
        <v>0.4</v>
      </c>
      <c r="J125" s="90">
        <v>1.2</v>
      </c>
      <c r="K125" s="90">
        <v>2.6</v>
      </c>
    </row>
    <row r="126" spans="1:11" ht="15" thickBot="1" x14ac:dyDescent="0.4">
      <c r="A126" s="109">
        <v>120</v>
      </c>
      <c r="B126" s="81" t="s">
        <v>325</v>
      </c>
      <c r="C126" s="90">
        <v>142</v>
      </c>
      <c r="D126" s="107">
        <v>2</v>
      </c>
      <c r="E126" s="90">
        <v>0.6</v>
      </c>
      <c r="F126" s="90">
        <v>1.1000000000000001</v>
      </c>
      <c r="G126" s="90">
        <v>3.7</v>
      </c>
      <c r="H126" s="107">
        <v>3.7</v>
      </c>
      <c r="I126" s="90">
        <v>0.6</v>
      </c>
      <c r="J126" s="90">
        <v>2.7</v>
      </c>
      <c r="K126" s="90">
        <v>5</v>
      </c>
    </row>
    <row r="127" spans="1:11" ht="15" thickBot="1" x14ac:dyDescent="0.4">
      <c r="A127" s="109">
        <v>121</v>
      </c>
      <c r="B127" s="81" t="s">
        <v>326</v>
      </c>
      <c r="C127" s="90">
        <v>1</v>
      </c>
      <c r="D127" s="107">
        <v>0</v>
      </c>
      <c r="E127" s="90">
        <v>0</v>
      </c>
      <c r="F127" s="90">
        <v>0</v>
      </c>
      <c r="G127" s="90">
        <v>0</v>
      </c>
      <c r="H127" s="107">
        <v>0</v>
      </c>
      <c r="I127" s="90">
        <v>0</v>
      </c>
      <c r="J127" s="90">
        <v>0</v>
      </c>
      <c r="K127" s="90">
        <v>0</v>
      </c>
    </row>
    <row r="128" spans="1:11" ht="15" thickBot="1" x14ac:dyDescent="0.4">
      <c r="A128" s="109">
        <v>122</v>
      </c>
      <c r="B128" s="81" t="s">
        <v>327</v>
      </c>
      <c r="C128" s="90">
        <v>10</v>
      </c>
      <c r="D128" s="107">
        <v>0</v>
      </c>
      <c r="E128" s="90">
        <v>0</v>
      </c>
      <c r="F128" s="90">
        <v>0</v>
      </c>
      <c r="G128" s="90">
        <v>0</v>
      </c>
      <c r="H128" s="107">
        <v>0.3</v>
      </c>
      <c r="I128" s="90">
        <v>0.1</v>
      </c>
      <c r="J128" s="90">
        <v>0.1</v>
      </c>
      <c r="K128" s="90">
        <v>0.8</v>
      </c>
    </row>
    <row r="129" spans="1:11" ht="15" thickBot="1" x14ac:dyDescent="0.4">
      <c r="A129" s="109">
        <v>123</v>
      </c>
      <c r="B129" s="81" t="s">
        <v>328</v>
      </c>
      <c r="C129" s="90">
        <v>9</v>
      </c>
      <c r="D129" s="107">
        <v>0.1</v>
      </c>
      <c r="E129" s="90">
        <v>0.1</v>
      </c>
      <c r="F129" s="90">
        <v>0</v>
      </c>
      <c r="G129" s="90">
        <v>0.5</v>
      </c>
      <c r="H129" s="107">
        <v>0.2</v>
      </c>
      <c r="I129" s="90">
        <v>0.1</v>
      </c>
      <c r="J129" s="90">
        <v>0.1</v>
      </c>
      <c r="K129" s="90">
        <v>0.5</v>
      </c>
    </row>
    <row r="130" spans="1:11" ht="15" thickBot="1" x14ac:dyDescent="0.4">
      <c r="A130" s="109">
        <v>124</v>
      </c>
      <c r="B130" s="81" t="s">
        <v>329</v>
      </c>
      <c r="C130" s="90">
        <v>26</v>
      </c>
      <c r="D130" s="107">
        <v>0.3</v>
      </c>
      <c r="E130" s="90">
        <v>0.2</v>
      </c>
      <c r="F130" s="90">
        <v>0.1</v>
      </c>
      <c r="G130" s="90">
        <v>1.3</v>
      </c>
      <c r="H130" s="107">
        <v>0.5</v>
      </c>
      <c r="I130" s="90">
        <v>0.1</v>
      </c>
      <c r="J130" s="90">
        <v>0.3</v>
      </c>
      <c r="K130" s="90">
        <v>0.9</v>
      </c>
    </row>
    <row r="131" spans="1:11" ht="15" thickBot="1" x14ac:dyDescent="0.4">
      <c r="A131" s="109">
        <v>125</v>
      </c>
      <c r="B131" s="81" t="s">
        <v>330</v>
      </c>
      <c r="C131" s="90">
        <v>20</v>
      </c>
      <c r="D131" s="107">
        <v>1</v>
      </c>
      <c r="E131" s="90">
        <v>0.7</v>
      </c>
      <c r="F131" s="90">
        <v>0.3</v>
      </c>
      <c r="G131" s="90">
        <v>4</v>
      </c>
      <c r="H131" s="107">
        <v>0.4</v>
      </c>
      <c r="I131" s="90">
        <v>0.1</v>
      </c>
      <c r="J131" s="90">
        <v>0.2</v>
      </c>
      <c r="K131" s="90">
        <v>0.7</v>
      </c>
    </row>
    <row r="132" spans="1:11" ht="15" thickBot="1" x14ac:dyDescent="0.4">
      <c r="A132" s="109">
        <v>126</v>
      </c>
      <c r="B132" s="81" t="s">
        <v>331</v>
      </c>
      <c r="C132" s="90">
        <v>20</v>
      </c>
      <c r="D132" s="107">
        <v>0.1</v>
      </c>
      <c r="E132" s="90">
        <v>0.1</v>
      </c>
      <c r="F132" s="90">
        <v>0</v>
      </c>
      <c r="G132" s="90">
        <v>0.7</v>
      </c>
      <c r="H132" s="107">
        <v>0.3</v>
      </c>
      <c r="I132" s="90">
        <v>0.1</v>
      </c>
      <c r="J132" s="90">
        <v>0.2</v>
      </c>
      <c r="K132" s="90">
        <v>0.5</v>
      </c>
    </row>
    <row r="133" spans="1:11" ht="15" thickBot="1" x14ac:dyDescent="0.4">
      <c r="A133" s="109">
        <v>127</v>
      </c>
      <c r="B133" s="81" t="s">
        <v>332</v>
      </c>
      <c r="C133" s="90">
        <v>123</v>
      </c>
      <c r="D133" s="107">
        <v>3.4</v>
      </c>
      <c r="E133" s="90">
        <v>1.3</v>
      </c>
      <c r="F133" s="90">
        <v>1.6</v>
      </c>
      <c r="G133" s="90">
        <v>7.3</v>
      </c>
      <c r="H133" s="107">
        <v>2.1</v>
      </c>
      <c r="I133" s="90">
        <v>0.3</v>
      </c>
      <c r="J133" s="90">
        <v>1.6</v>
      </c>
      <c r="K133" s="90">
        <v>2.8</v>
      </c>
    </row>
    <row r="134" spans="1:11" ht="15" thickBot="1" x14ac:dyDescent="0.4">
      <c r="A134" s="109">
        <v>128</v>
      </c>
      <c r="B134" s="81" t="s">
        <v>333</v>
      </c>
      <c r="C134" s="90">
        <v>0</v>
      </c>
      <c r="D134" s="107">
        <v>0</v>
      </c>
      <c r="E134" s="90">
        <v>0</v>
      </c>
      <c r="F134" s="90">
        <v>0</v>
      </c>
      <c r="G134" s="90">
        <v>0</v>
      </c>
      <c r="H134" s="107">
        <v>0</v>
      </c>
      <c r="I134" s="90">
        <v>0</v>
      </c>
      <c r="J134" s="90">
        <v>0</v>
      </c>
      <c r="K134" s="90">
        <v>0</v>
      </c>
    </row>
    <row r="135" spans="1:11" ht="15" thickBot="1" x14ac:dyDescent="0.4">
      <c r="A135" s="109">
        <v>129</v>
      </c>
      <c r="B135" s="81" t="s">
        <v>334</v>
      </c>
      <c r="C135" s="90">
        <v>0</v>
      </c>
      <c r="D135" s="107">
        <v>0</v>
      </c>
      <c r="E135" s="90">
        <v>0</v>
      </c>
      <c r="F135" s="90">
        <v>0</v>
      </c>
      <c r="G135" s="90">
        <v>0</v>
      </c>
      <c r="H135" s="107">
        <v>0</v>
      </c>
      <c r="I135" s="90">
        <v>0</v>
      </c>
      <c r="J135" s="90">
        <v>0</v>
      </c>
      <c r="K135" s="90">
        <v>0</v>
      </c>
    </row>
    <row r="136" spans="1:11" ht="15" thickBot="1" x14ac:dyDescent="0.4">
      <c r="A136" s="109">
        <v>130</v>
      </c>
      <c r="B136" s="81" t="s">
        <v>335</v>
      </c>
      <c r="C136" s="90">
        <v>1</v>
      </c>
      <c r="D136" s="107">
        <v>0</v>
      </c>
      <c r="E136" s="90">
        <v>0</v>
      </c>
      <c r="F136" s="90">
        <v>0</v>
      </c>
      <c r="G136" s="90">
        <v>0</v>
      </c>
      <c r="H136" s="107">
        <v>0</v>
      </c>
      <c r="I136" s="90">
        <v>0</v>
      </c>
      <c r="J136" s="90">
        <v>0</v>
      </c>
      <c r="K136" s="90">
        <v>0.1</v>
      </c>
    </row>
    <row r="137" spans="1:11" ht="15" thickBot="1" x14ac:dyDescent="0.4">
      <c r="A137" s="109">
        <v>131</v>
      </c>
      <c r="B137" s="81" t="s">
        <v>336</v>
      </c>
      <c r="C137" s="90">
        <v>55</v>
      </c>
      <c r="D137" s="107">
        <v>1.3</v>
      </c>
      <c r="E137" s="90">
        <v>0.7</v>
      </c>
      <c r="F137" s="90">
        <v>0.5</v>
      </c>
      <c r="G137" s="90">
        <v>3.7</v>
      </c>
      <c r="H137" s="107">
        <v>0.8</v>
      </c>
      <c r="I137" s="90">
        <v>0.2</v>
      </c>
      <c r="J137" s="90">
        <v>0.6</v>
      </c>
      <c r="K137" s="90">
        <v>1.2</v>
      </c>
    </row>
    <row r="138" spans="1:11" ht="15" thickBot="1" x14ac:dyDescent="0.4">
      <c r="A138" s="109">
        <v>132</v>
      </c>
      <c r="B138" s="81" t="s">
        <v>337</v>
      </c>
      <c r="C138" s="90">
        <v>23</v>
      </c>
      <c r="D138" s="107">
        <v>0.5</v>
      </c>
      <c r="E138" s="90">
        <v>0.4</v>
      </c>
      <c r="F138" s="90">
        <v>0.1</v>
      </c>
      <c r="G138" s="90">
        <v>2.4</v>
      </c>
      <c r="H138" s="107">
        <v>0.3</v>
      </c>
      <c r="I138" s="90">
        <v>0.1</v>
      </c>
      <c r="J138" s="90">
        <v>0.2</v>
      </c>
      <c r="K138" s="90">
        <v>0.4</v>
      </c>
    </row>
    <row r="139" spans="1:11" ht="15" thickBot="1" x14ac:dyDescent="0.4">
      <c r="A139" s="109">
        <v>133</v>
      </c>
      <c r="B139" s="81" t="s">
        <v>338</v>
      </c>
      <c r="C139" s="90">
        <v>98</v>
      </c>
      <c r="D139" s="107">
        <v>1.7</v>
      </c>
      <c r="E139" s="90">
        <v>1</v>
      </c>
      <c r="F139" s="90">
        <v>0.6</v>
      </c>
      <c r="G139" s="90">
        <v>5.0999999999999996</v>
      </c>
      <c r="H139" s="107">
        <v>1.6</v>
      </c>
      <c r="I139" s="90">
        <v>0.3</v>
      </c>
      <c r="J139" s="90">
        <v>1.1000000000000001</v>
      </c>
      <c r="K139" s="90">
        <v>2.4</v>
      </c>
    </row>
    <row r="140" spans="1:11" ht="15" thickBot="1" x14ac:dyDescent="0.4">
      <c r="A140" s="109">
        <v>134</v>
      </c>
      <c r="B140" s="81" t="s">
        <v>339</v>
      </c>
      <c r="C140" s="90">
        <v>155</v>
      </c>
      <c r="D140" s="107">
        <v>2</v>
      </c>
      <c r="E140" s="90">
        <v>0.7</v>
      </c>
      <c r="F140" s="90">
        <v>1.1000000000000001</v>
      </c>
      <c r="G140" s="90">
        <v>3.9</v>
      </c>
      <c r="H140" s="107">
        <v>2.4</v>
      </c>
      <c r="I140" s="90">
        <v>0.3</v>
      </c>
      <c r="J140" s="90">
        <v>1.9</v>
      </c>
      <c r="K140" s="90">
        <v>3.1</v>
      </c>
    </row>
    <row r="141" spans="1:11" ht="15" thickBot="1" x14ac:dyDescent="0.4">
      <c r="A141" s="109">
        <v>135</v>
      </c>
      <c r="B141" s="81" t="s">
        <v>340</v>
      </c>
      <c r="C141" s="90">
        <v>20</v>
      </c>
      <c r="D141" s="107">
        <v>0.2</v>
      </c>
      <c r="E141" s="90">
        <v>0.2</v>
      </c>
      <c r="F141" s="90">
        <v>0</v>
      </c>
      <c r="G141" s="90">
        <v>1.2</v>
      </c>
      <c r="H141" s="107">
        <v>0.7</v>
      </c>
      <c r="I141" s="90">
        <v>0.3</v>
      </c>
      <c r="J141" s="90">
        <v>0.3</v>
      </c>
      <c r="K141" s="90">
        <v>1.6</v>
      </c>
    </row>
    <row r="142" spans="1:11" ht="15" thickBot="1" x14ac:dyDescent="0.4">
      <c r="A142" s="109">
        <v>136</v>
      </c>
      <c r="B142" s="81" t="s">
        <v>341</v>
      </c>
      <c r="C142" s="90">
        <v>65</v>
      </c>
      <c r="D142" s="107">
        <v>0</v>
      </c>
      <c r="E142" s="90">
        <v>0</v>
      </c>
      <c r="F142" s="90">
        <v>0</v>
      </c>
      <c r="G142" s="90">
        <v>0.3</v>
      </c>
      <c r="H142" s="107">
        <v>2.1</v>
      </c>
      <c r="I142" s="90">
        <v>0.4</v>
      </c>
      <c r="J142" s="90">
        <v>1.4</v>
      </c>
      <c r="K142" s="90">
        <v>3.1</v>
      </c>
    </row>
    <row r="143" spans="1:11" ht="15" thickBot="1" x14ac:dyDescent="0.4">
      <c r="A143" s="109">
        <v>137</v>
      </c>
      <c r="B143" s="81" t="s">
        <v>199</v>
      </c>
      <c r="C143" s="90">
        <v>423</v>
      </c>
      <c r="D143" s="107">
        <v>2.9</v>
      </c>
      <c r="E143" s="90">
        <v>1</v>
      </c>
      <c r="F143" s="90">
        <v>1.4</v>
      </c>
      <c r="G143" s="90">
        <v>5.8</v>
      </c>
      <c r="H143" s="107">
        <v>8.8000000000000007</v>
      </c>
      <c r="I143" s="90">
        <v>0.6</v>
      </c>
      <c r="J143" s="90">
        <v>7.6</v>
      </c>
      <c r="K143" s="90">
        <v>10.199999999999999</v>
      </c>
    </row>
    <row r="144" spans="1:11" ht="15" thickBot="1" x14ac:dyDescent="0.4">
      <c r="A144" s="109">
        <v>138</v>
      </c>
      <c r="B144" s="81" t="s">
        <v>342</v>
      </c>
      <c r="C144" s="90">
        <v>111</v>
      </c>
      <c r="D144" s="107">
        <v>2.2999999999999998</v>
      </c>
      <c r="E144" s="90">
        <v>0.9</v>
      </c>
      <c r="F144" s="90">
        <v>1</v>
      </c>
      <c r="G144" s="90">
        <v>5</v>
      </c>
      <c r="H144" s="107">
        <v>2.1</v>
      </c>
      <c r="I144" s="90">
        <v>0.3</v>
      </c>
      <c r="J144" s="90">
        <v>1.6</v>
      </c>
      <c r="K144" s="90">
        <v>2.8</v>
      </c>
    </row>
    <row r="145" spans="1:11" ht="16" customHeight="1" thickBot="1" x14ac:dyDescent="0.4">
      <c r="A145" s="109">
        <v>139</v>
      </c>
      <c r="B145" s="81" t="s">
        <v>343</v>
      </c>
      <c r="C145" s="90">
        <v>27</v>
      </c>
      <c r="D145" s="107">
        <v>1.5</v>
      </c>
      <c r="E145" s="90">
        <v>1.2</v>
      </c>
      <c r="F145" s="90">
        <v>0.3</v>
      </c>
      <c r="G145" s="90">
        <v>7.2</v>
      </c>
      <c r="H145" s="107">
        <v>0.3</v>
      </c>
      <c r="I145" s="90">
        <v>0.1</v>
      </c>
      <c r="J145" s="90">
        <v>0.2</v>
      </c>
      <c r="K145" s="90">
        <v>0.5</v>
      </c>
    </row>
    <row r="146" spans="1:11" ht="15" thickBot="1" x14ac:dyDescent="0.4">
      <c r="A146" s="109">
        <v>140</v>
      </c>
      <c r="B146" s="81" t="s">
        <v>344</v>
      </c>
      <c r="C146" s="90">
        <v>8</v>
      </c>
      <c r="D146" s="107">
        <v>0.2</v>
      </c>
      <c r="E146" s="90">
        <v>0.1</v>
      </c>
      <c r="F146" s="90">
        <v>0</v>
      </c>
      <c r="G146" s="90">
        <v>0.7</v>
      </c>
      <c r="H146" s="107">
        <v>0.1</v>
      </c>
      <c r="I146" s="90">
        <v>0</v>
      </c>
      <c r="J146" s="90">
        <v>0</v>
      </c>
      <c r="K146" s="90">
        <v>0.2</v>
      </c>
    </row>
    <row r="147" spans="1:11" ht="15" thickBot="1" x14ac:dyDescent="0.4">
      <c r="A147" s="109">
        <v>141</v>
      </c>
      <c r="B147" s="81" t="s">
        <v>345</v>
      </c>
      <c r="C147" s="90">
        <v>9</v>
      </c>
      <c r="D147" s="107">
        <v>0</v>
      </c>
      <c r="E147" s="90">
        <v>0</v>
      </c>
      <c r="F147" s="90">
        <v>0</v>
      </c>
      <c r="G147" s="90">
        <v>0</v>
      </c>
      <c r="H147" s="107">
        <v>0.3</v>
      </c>
      <c r="I147" s="90">
        <v>0.1</v>
      </c>
      <c r="J147" s="90">
        <v>0.1</v>
      </c>
      <c r="K147" s="90">
        <v>0.7</v>
      </c>
    </row>
    <row r="148" spans="1:11" ht="15" thickBot="1" x14ac:dyDescent="0.4">
      <c r="A148" s="109">
        <v>142</v>
      </c>
      <c r="B148" s="81" t="s">
        <v>346</v>
      </c>
      <c r="C148" s="90">
        <v>18</v>
      </c>
      <c r="D148" s="107">
        <v>0.4</v>
      </c>
      <c r="E148" s="90">
        <v>0.4</v>
      </c>
      <c r="F148" s="90">
        <v>0.1</v>
      </c>
      <c r="G148" s="90">
        <v>2.7</v>
      </c>
      <c r="H148" s="107">
        <v>0.2</v>
      </c>
      <c r="I148" s="90">
        <v>0.1</v>
      </c>
      <c r="J148" s="90">
        <v>0.1</v>
      </c>
      <c r="K148" s="90">
        <v>0.4</v>
      </c>
    </row>
    <row r="149" spans="1:11" ht="15" thickBot="1" x14ac:dyDescent="0.4">
      <c r="A149" s="109">
        <v>143</v>
      </c>
      <c r="B149" s="81" t="s">
        <v>347</v>
      </c>
      <c r="C149" s="90">
        <v>10</v>
      </c>
      <c r="D149" s="107">
        <v>0.1</v>
      </c>
      <c r="E149" s="90">
        <v>0.1</v>
      </c>
      <c r="F149" s="90">
        <v>0</v>
      </c>
      <c r="G149" s="90">
        <v>0.6</v>
      </c>
      <c r="H149" s="107">
        <v>0.1</v>
      </c>
      <c r="I149" s="90">
        <v>0</v>
      </c>
      <c r="J149" s="90">
        <v>0</v>
      </c>
      <c r="K149" s="90">
        <v>0.2</v>
      </c>
    </row>
    <row r="150" spans="1:11" ht="23.5" thickBot="1" x14ac:dyDescent="0.4">
      <c r="A150" s="109">
        <v>144</v>
      </c>
      <c r="B150" s="81" t="s">
        <v>348</v>
      </c>
      <c r="C150" s="90">
        <v>2</v>
      </c>
      <c r="D150" s="107">
        <v>0</v>
      </c>
      <c r="E150" s="90">
        <v>0</v>
      </c>
      <c r="F150" s="90">
        <v>0</v>
      </c>
      <c r="G150" s="90">
        <v>0</v>
      </c>
      <c r="H150" s="107">
        <v>0</v>
      </c>
      <c r="I150" s="90">
        <v>0</v>
      </c>
      <c r="J150" s="90">
        <v>0</v>
      </c>
      <c r="K150" s="90">
        <v>0.2</v>
      </c>
    </row>
    <row r="151" spans="1:11" ht="15" thickBot="1" x14ac:dyDescent="0.4">
      <c r="A151" s="109">
        <v>145</v>
      </c>
      <c r="B151" s="81" t="s">
        <v>349</v>
      </c>
      <c r="C151" s="90">
        <v>5</v>
      </c>
      <c r="D151" s="107">
        <v>0.2</v>
      </c>
      <c r="E151" s="90">
        <v>0.2</v>
      </c>
      <c r="F151" s="90">
        <v>0</v>
      </c>
      <c r="G151" s="90">
        <v>1.2</v>
      </c>
      <c r="H151" s="107">
        <v>0.1</v>
      </c>
      <c r="I151" s="90">
        <v>0.1</v>
      </c>
      <c r="J151" s="90">
        <v>0</v>
      </c>
      <c r="K151" s="90">
        <v>0.4</v>
      </c>
    </row>
    <row r="152" spans="1:11" ht="15" thickBot="1" x14ac:dyDescent="0.4">
      <c r="A152" s="109">
        <v>146</v>
      </c>
      <c r="B152" s="81" t="s">
        <v>350</v>
      </c>
      <c r="C152" s="90">
        <v>3</v>
      </c>
      <c r="D152" s="107">
        <v>0</v>
      </c>
      <c r="E152" s="90">
        <v>0</v>
      </c>
      <c r="F152" s="90">
        <v>0</v>
      </c>
      <c r="G152" s="90">
        <v>0</v>
      </c>
      <c r="H152" s="107">
        <v>0.1</v>
      </c>
      <c r="I152" s="90">
        <v>0</v>
      </c>
      <c r="J152" s="90">
        <v>0</v>
      </c>
      <c r="K152" s="90">
        <v>0.2</v>
      </c>
    </row>
    <row r="153" spans="1:11" ht="15" thickBot="1" x14ac:dyDescent="0.4">
      <c r="A153" s="109">
        <v>147</v>
      </c>
      <c r="B153" s="81" t="s">
        <v>351</v>
      </c>
      <c r="C153" s="90">
        <v>1</v>
      </c>
      <c r="D153" s="107">
        <v>0</v>
      </c>
      <c r="E153" s="90">
        <v>0</v>
      </c>
      <c r="F153" s="90">
        <v>0</v>
      </c>
      <c r="G153" s="90">
        <v>0</v>
      </c>
      <c r="H153" s="107">
        <v>0</v>
      </c>
      <c r="I153" s="90">
        <v>0</v>
      </c>
      <c r="J153" s="90">
        <v>0</v>
      </c>
      <c r="K153" s="90">
        <v>0.1</v>
      </c>
    </row>
    <row r="154" spans="1:11" ht="15" thickBot="1" x14ac:dyDescent="0.4">
      <c r="A154" s="109">
        <v>148</v>
      </c>
      <c r="B154" s="81" t="s">
        <v>352</v>
      </c>
      <c r="C154" s="90">
        <v>5</v>
      </c>
      <c r="D154" s="107">
        <v>0.4</v>
      </c>
      <c r="E154" s="90">
        <v>0.4</v>
      </c>
      <c r="F154" s="90">
        <v>0.1</v>
      </c>
      <c r="G154" s="90">
        <v>3</v>
      </c>
      <c r="H154" s="107">
        <v>0</v>
      </c>
      <c r="I154" s="90">
        <v>0</v>
      </c>
      <c r="J154" s="90">
        <v>0</v>
      </c>
      <c r="K154" s="90">
        <v>0.1</v>
      </c>
    </row>
    <row r="155" spans="1:11" ht="15" thickBot="1" x14ac:dyDescent="0.4">
      <c r="A155" s="109">
        <v>149</v>
      </c>
      <c r="B155" s="81" t="s">
        <v>353</v>
      </c>
      <c r="C155" s="90">
        <v>45</v>
      </c>
      <c r="D155" s="107">
        <v>0.4</v>
      </c>
      <c r="E155" s="90">
        <v>0.2</v>
      </c>
      <c r="F155" s="90">
        <v>0.1</v>
      </c>
      <c r="G155" s="90">
        <v>1.2</v>
      </c>
      <c r="H155" s="107">
        <v>0.8</v>
      </c>
      <c r="I155" s="90">
        <v>0.2</v>
      </c>
      <c r="J155" s="90">
        <v>0.5</v>
      </c>
      <c r="K155" s="90">
        <v>1.2</v>
      </c>
    </row>
    <row r="156" spans="1:11" ht="15" thickBot="1" x14ac:dyDescent="0.4">
      <c r="A156" s="109">
        <v>150</v>
      </c>
      <c r="B156" s="81" t="s">
        <v>354</v>
      </c>
      <c r="C156" s="90">
        <v>81</v>
      </c>
      <c r="D156" s="107">
        <v>0.4</v>
      </c>
      <c r="E156" s="90">
        <v>0.2</v>
      </c>
      <c r="F156" s="90">
        <v>0.1</v>
      </c>
      <c r="G156" s="90">
        <v>0.9</v>
      </c>
      <c r="H156" s="107">
        <v>1.5</v>
      </c>
      <c r="I156" s="90">
        <v>0.2</v>
      </c>
      <c r="J156" s="90">
        <v>1.1000000000000001</v>
      </c>
      <c r="K156" s="90">
        <v>2.1</v>
      </c>
    </row>
    <row r="157" spans="1:11" ht="15" thickBot="1" x14ac:dyDescent="0.4">
      <c r="A157" s="109">
        <v>151</v>
      </c>
      <c r="B157" s="81" t="s">
        <v>355</v>
      </c>
      <c r="C157" s="90">
        <v>137</v>
      </c>
      <c r="D157" s="107">
        <v>2.6</v>
      </c>
      <c r="E157" s="90">
        <v>1.1000000000000001</v>
      </c>
      <c r="F157" s="90">
        <v>1.1000000000000001</v>
      </c>
      <c r="G157" s="90">
        <v>5.8</v>
      </c>
      <c r="H157" s="107">
        <v>2.6</v>
      </c>
      <c r="I157" s="90">
        <v>0.4</v>
      </c>
      <c r="J157" s="90">
        <v>1.9</v>
      </c>
      <c r="K157" s="90">
        <v>3.5</v>
      </c>
    </row>
    <row r="158" spans="1:11" ht="15" thickBot="1" x14ac:dyDescent="0.4">
      <c r="A158" s="109">
        <v>152</v>
      </c>
      <c r="B158" s="81" t="s">
        <v>356</v>
      </c>
      <c r="C158" s="90">
        <v>180</v>
      </c>
      <c r="D158" s="107">
        <v>2.8</v>
      </c>
      <c r="E158" s="90">
        <v>1.1000000000000001</v>
      </c>
      <c r="F158" s="90">
        <v>1.2</v>
      </c>
      <c r="G158" s="90">
        <v>6.1</v>
      </c>
      <c r="H158" s="107">
        <v>3.5</v>
      </c>
      <c r="I158" s="90">
        <v>0.4</v>
      </c>
      <c r="J158" s="90">
        <v>2.7</v>
      </c>
      <c r="K158" s="90">
        <v>4.4000000000000004</v>
      </c>
    </row>
    <row r="159" spans="1:11" ht="15" thickBot="1" x14ac:dyDescent="0.4">
      <c r="A159" s="109">
        <v>153</v>
      </c>
      <c r="B159" s="81" t="s">
        <v>357</v>
      </c>
      <c r="C159" s="90">
        <v>29</v>
      </c>
      <c r="D159" s="107">
        <v>0</v>
      </c>
      <c r="E159" s="90">
        <v>0</v>
      </c>
      <c r="F159" s="90">
        <v>0</v>
      </c>
      <c r="G159" s="90">
        <v>0.3</v>
      </c>
      <c r="H159" s="107">
        <v>0.6</v>
      </c>
      <c r="I159" s="90">
        <v>0.2</v>
      </c>
      <c r="J159" s="90">
        <v>0.3</v>
      </c>
      <c r="K159" s="90">
        <v>1</v>
      </c>
    </row>
    <row r="160" spans="1:11" ht="15" thickBot="1" x14ac:dyDescent="0.4">
      <c r="A160" s="109">
        <v>154</v>
      </c>
      <c r="B160" s="81" t="s">
        <v>201</v>
      </c>
      <c r="C160" s="90">
        <v>401</v>
      </c>
      <c r="D160" s="107">
        <v>6</v>
      </c>
      <c r="E160" s="90">
        <v>1.6</v>
      </c>
      <c r="F160" s="90">
        <v>3.5</v>
      </c>
      <c r="G160" s="90">
        <v>9.9</v>
      </c>
      <c r="H160" s="107">
        <v>7.9</v>
      </c>
      <c r="I160" s="90">
        <v>0.6</v>
      </c>
      <c r="J160" s="90">
        <v>6.7</v>
      </c>
      <c r="K160" s="90">
        <v>9.3000000000000007</v>
      </c>
    </row>
    <row r="161" spans="1:11" ht="15" thickBot="1" x14ac:dyDescent="0.4">
      <c r="A161" s="109">
        <v>155</v>
      </c>
      <c r="B161" s="81" t="s">
        <v>358</v>
      </c>
      <c r="C161" s="90">
        <v>167</v>
      </c>
      <c r="D161" s="107">
        <v>1.9</v>
      </c>
      <c r="E161" s="90">
        <v>0.7</v>
      </c>
      <c r="F161" s="90">
        <v>0.9</v>
      </c>
      <c r="G161" s="90">
        <v>3.9</v>
      </c>
      <c r="H161" s="107">
        <v>3.2</v>
      </c>
      <c r="I161" s="90">
        <v>0.4</v>
      </c>
      <c r="J161" s="90">
        <v>2.5</v>
      </c>
      <c r="K161" s="90">
        <v>4.2</v>
      </c>
    </row>
    <row r="162" spans="1:11" ht="15" thickBot="1" x14ac:dyDescent="0.4">
      <c r="A162" s="109">
        <v>156</v>
      </c>
      <c r="B162" s="81" t="s">
        <v>359</v>
      </c>
      <c r="C162" s="90">
        <v>212</v>
      </c>
      <c r="D162" s="107">
        <v>1.8</v>
      </c>
      <c r="E162" s="90">
        <v>0.5</v>
      </c>
      <c r="F162" s="90">
        <v>1</v>
      </c>
      <c r="G162" s="90">
        <v>3.2</v>
      </c>
      <c r="H162" s="107">
        <v>3.8</v>
      </c>
      <c r="I162" s="90">
        <v>0.4</v>
      </c>
      <c r="J162" s="90">
        <v>3.1</v>
      </c>
      <c r="K162" s="90">
        <v>4.5999999999999996</v>
      </c>
    </row>
    <row r="163" spans="1:11" ht="15" thickBot="1" x14ac:dyDescent="0.4">
      <c r="A163" s="109">
        <v>157</v>
      </c>
      <c r="B163" s="81" t="s">
        <v>197</v>
      </c>
      <c r="C163" s="90">
        <v>501</v>
      </c>
      <c r="D163" s="107">
        <v>5</v>
      </c>
      <c r="E163" s="90">
        <v>1.2</v>
      </c>
      <c r="F163" s="90">
        <v>3.2</v>
      </c>
      <c r="G163" s="90">
        <v>7.8</v>
      </c>
      <c r="H163" s="107">
        <v>10.199999999999999</v>
      </c>
      <c r="I163" s="90">
        <v>0.7</v>
      </c>
      <c r="J163" s="90">
        <v>8.9</v>
      </c>
      <c r="K163" s="90">
        <v>11.7</v>
      </c>
    </row>
    <row r="164" spans="1:11" ht="15" thickBot="1" x14ac:dyDescent="0.4">
      <c r="A164" s="109">
        <v>158</v>
      </c>
      <c r="B164" s="81" t="s">
        <v>360</v>
      </c>
      <c r="C164" s="90">
        <v>226</v>
      </c>
      <c r="D164" s="107">
        <v>4</v>
      </c>
      <c r="E164" s="90">
        <v>1.8</v>
      </c>
      <c r="F164" s="90">
        <v>1.6</v>
      </c>
      <c r="G164" s="90">
        <v>9.5</v>
      </c>
      <c r="H164" s="107">
        <v>3.7</v>
      </c>
      <c r="I164" s="90">
        <v>0.4</v>
      </c>
      <c r="J164" s="90">
        <v>3.1</v>
      </c>
      <c r="K164" s="90">
        <v>4.5</v>
      </c>
    </row>
    <row r="165" spans="1:11" ht="15" thickBot="1" x14ac:dyDescent="0.4">
      <c r="A165" s="109">
        <v>159</v>
      </c>
      <c r="B165" s="81" t="s">
        <v>361</v>
      </c>
      <c r="C165" s="90">
        <v>33</v>
      </c>
      <c r="D165" s="107">
        <v>0.3</v>
      </c>
      <c r="E165" s="90">
        <v>0.2</v>
      </c>
      <c r="F165" s="90">
        <v>0.1</v>
      </c>
      <c r="G165" s="90">
        <v>0.8</v>
      </c>
      <c r="H165" s="107">
        <v>0.5</v>
      </c>
      <c r="I165" s="90">
        <v>0.1</v>
      </c>
      <c r="J165" s="90">
        <v>0.3</v>
      </c>
      <c r="K165" s="90">
        <v>0.8</v>
      </c>
    </row>
    <row r="166" spans="1:11" ht="15" thickBot="1" x14ac:dyDescent="0.4">
      <c r="A166" s="109">
        <v>160</v>
      </c>
      <c r="B166" s="81" t="s">
        <v>362</v>
      </c>
      <c r="C166" s="90">
        <v>19</v>
      </c>
      <c r="D166" s="107">
        <v>0.1</v>
      </c>
      <c r="E166" s="90">
        <v>0.1</v>
      </c>
      <c r="F166" s="90">
        <v>0</v>
      </c>
      <c r="G166" s="90">
        <v>0.8</v>
      </c>
      <c r="H166" s="107">
        <v>0.4</v>
      </c>
      <c r="I166" s="90">
        <v>0.1</v>
      </c>
      <c r="J166" s="90">
        <v>0.2</v>
      </c>
      <c r="K166" s="90">
        <v>0.8</v>
      </c>
    </row>
    <row r="167" spans="1:11" ht="15" thickBot="1" x14ac:dyDescent="0.4">
      <c r="A167" s="109">
        <v>161</v>
      </c>
      <c r="B167" s="81" t="s">
        <v>363</v>
      </c>
      <c r="C167" s="90">
        <v>22</v>
      </c>
      <c r="D167" s="107">
        <v>0.4</v>
      </c>
      <c r="E167" s="90">
        <v>0.3</v>
      </c>
      <c r="F167" s="90">
        <v>0.1</v>
      </c>
      <c r="G167" s="90">
        <v>1.6</v>
      </c>
      <c r="H167" s="107">
        <v>0.2</v>
      </c>
      <c r="I167" s="90">
        <v>0.1</v>
      </c>
      <c r="J167" s="90">
        <v>0.1</v>
      </c>
      <c r="K167" s="90">
        <v>0.5</v>
      </c>
    </row>
    <row r="168" spans="1:11" ht="15" thickBot="1" x14ac:dyDescent="0.4">
      <c r="A168" s="109">
        <v>162</v>
      </c>
      <c r="B168" s="81" t="s">
        <v>364</v>
      </c>
      <c r="C168" s="90">
        <v>46</v>
      </c>
      <c r="D168" s="107">
        <v>3.2</v>
      </c>
      <c r="E168" s="90">
        <v>2.6</v>
      </c>
      <c r="F168" s="90">
        <v>0.7</v>
      </c>
      <c r="G168" s="90">
        <v>14.2</v>
      </c>
      <c r="H168" s="107">
        <v>0.6</v>
      </c>
      <c r="I168" s="90">
        <v>0.1</v>
      </c>
      <c r="J168" s="90">
        <v>0.4</v>
      </c>
      <c r="K168" s="90">
        <v>0.9</v>
      </c>
    </row>
    <row r="169" spans="1:11" ht="15" thickBot="1" x14ac:dyDescent="0.4">
      <c r="A169" s="109">
        <v>163</v>
      </c>
      <c r="B169" s="81" t="s">
        <v>189</v>
      </c>
      <c r="C169" s="122">
        <v>1547</v>
      </c>
      <c r="D169" s="107">
        <v>33.1</v>
      </c>
      <c r="E169" s="90">
        <v>3.4</v>
      </c>
      <c r="F169" s="90">
        <v>26.8</v>
      </c>
      <c r="G169" s="90">
        <v>40.1</v>
      </c>
      <c r="H169" s="107">
        <v>31.6</v>
      </c>
      <c r="I169" s="90">
        <v>1.1000000000000001</v>
      </c>
      <c r="J169" s="90">
        <v>29.5</v>
      </c>
      <c r="K169" s="90">
        <v>33.700000000000003</v>
      </c>
    </row>
    <row r="170" spans="1:11" ht="15" thickBot="1" x14ac:dyDescent="0.4">
      <c r="A170" s="109">
        <v>164</v>
      </c>
      <c r="B170" s="81" t="s">
        <v>365</v>
      </c>
      <c r="C170" s="90">
        <v>173</v>
      </c>
      <c r="D170" s="107">
        <v>2</v>
      </c>
      <c r="E170" s="90">
        <v>0.8</v>
      </c>
      <c r="F170" s="90">
        <v>0.9</v>
      </c>
      <c r="G170" s="90">
        <v>4.2</v>
      </c>
      <c r="H170" s="107">
        <v>3</v>
      </c>
      <c r="I170" s="90">
        <v>0.4</v>
      </c>
      <c r="J170" s="90">
        <v>2.4</v>
      </c>
      <c r="K170" s="90">
        <v>3.8</v>
      </c>
    </row>
    <row r="171" spans="1:11" ht="15" thickBot="1" x14ac:dyDescent="0.4">
      <c r="A171" s="109">
        <v>165</v>
      </c>
      <c r="B171" s="81" t="s">
        <v>366</v>
      </c>
      <c r="C171" s="90">
        <v>66</v>
      </c>
      <c r="D171" s="107">
        <v>0.7</v>
      </c>
      <c r="E171" s="90">
        <v>0.4</v>
      </c>
      <c r="F171" s="90">
        <v>0.2</v>
      </c>
      <c r="G171" s="90">
        <v>2.2000000000000002</v>
      </c>
      <c r="H171" s="107">
        <v>1.1000000000000001</v>
      </c>
      <c r="I171" s="90">
        <v>0.2</v>
      </c>
      <c r="J171" s="90">
        <v>0.7</v>
      </c>
      <c r="K171" s="90">
        <v>1.7</v>
      </c>
    </row>
    <row r="172" spans="1:11" ht="15" thickBot="1" x14ac:dyDescent="0.4">
      <c r="A172" s="109">
        <v>166</v>
      </c>
      <c r="B172" s="81" t="s">
        <v>367</v>
      </c>
      <c r="C172" s="90">
        <v>232</v>
      </c>
      <c r="D172" s="107">
        <v>5.5</v>
      </c>
      <c r="E172" s="90">
        <v>1.5</v>
      </c>
      <c r="F172" s="90">
        <v>3.2</v>
      </c>
      <c r="G172" s="90">
        <v>9.3000000000000007</v>
      </c>
      <c r="H172" s="107">
        <v>4.9000000000000004</v>
      </c>
      <c r="I172" s="90">
        <v>0.5</v>
      </c>
      <c r="J172" s="90">
        <v>4.0999999999999996</v>
      </c>
      <c r="K172" s="90">
        <v>6</v>
      </c>
    </row>
    <row r="173" spans="1:11" ht="15" thickBot="1" x14ac:dyDescent="0.4">
      <c r="A173" s="109">
        <v>167</v>
      </c>
      <c r="B173" s="81" t="s">
        <v>368</v>
      </c>
      <c r="C173" s="90">
        <v>18</v>
      </c>
      <c r="D173" s="107">
        <v>0.7</v>
      </c>
      <c r="E173" s="90">
        <v>0.4</v>
      </c>
      <c r="F173" s="90">
        <v>0.2</v>
      </c>
      <c r="G173" s="90">
        <v>2.1</v>
      </c>
      <c r="H173" s="107">
        <v>0.2</v>
      </c>
      <c r="I173" s="90">
        <v>0.1</v>
      </c>
      <c r="J173" s="90">
        <v>0.1</v>
      </c>
      <c r="K173" s="90">
        <v>0.4</v>
      </c>
    </row>
    <row r="174" spans="1:11" ht="15" thickBot="1" x14ac:dyDescent="0.4">
      <c r="A174" s="109">
        <v>168</v>
      </c>
      <c r="B174" s="81" t="s">
        <v>369</v>
      </c>
      <c r="C174" s="90">
        <v>6</v>
      </c>
      <c r="D174" s="107">
        <v>0</v>
      </c>
      <c r="E174" s="90">
        <v>0</v>
      </c>
      <c r="F174" s="90">
        <v>0</v>
      </c>
      <c r="G174" s="90">
        <v>0</v>
      </c>
      <c r="H174" s="107">
        <v>0.2</v>
      </c>
      <c r="I174" s="90">
        <v>0.1</v>
      </c>
      <c r="J174" s="90">
        <v>0.1</v>
      </c>
      <c r="K174" s="90">
        <v>0.5</v>
      </c>
    </row>
    <row r="175" spans="1:11" ht="15" thickBot="1" x14ac:dyDescent="0.4">
      <c r="A175" s="109">
        <v>169</v>
      </c>
      <c r="B175" s="81" t="s">
        <v>370</v>
      </c>
      <c r="C175" s="90">
        <v>35</v>
      </c>
      <c r="D175" s="107">
        <v>1.4</v>
      </c>
      <c r="E175" s="90">
        <v>1.2</v>
      </c>
      <c r="F175" s="90">
        <v>0.2</v>
      </c>
      <c r="G175" s="90">
        <v>7.4</v>
      </c>
      <c r="H175" s="107">
        <v>0.5</v>
      </c>
      <c r="I175" s="90">
        <v>0.2</v>
      </c>
      <c r="J175" s="90">
        <v>0.3</v>
      </c>
      <c r="K175" s="90">
        <v>1</v>
      </c>
    </row>
    <row r="176" spans="1:11" ht="15" thickBot="1" x14ac:dyDescent="0.4">
      <c r="A176" s="109">
        <v>170</v>
      </c>
      <c r="B176" s="81" t="s">
        <v>371</v>
      </c>
      <c r="C176" s="90">
        <v>34</v>
      </c>
      <c r="D176" s="107">
        <v>0.5</v>
      </c>
      <c r="E176" s="90">
        <v>0.4</v>
      </c>
      <c r="F176" s="90">
        <v>0.1</v>
      </c>
      <c r="G176" s="90">
        <v>2.1</v>
      </c>
      <c r="H176" s="107">
        <v>0.6</v>
      </c>
      <c r="I176" s="90">
        <v>0.2</v>
      </c>
      <c r="J176" s="90">
        <v>0.4</v>
      </c>
      <c r="K176" s="90">
        <v>1.1000000000000001</v>
      </c>
    </row>
    <row r="177" spans="1:11" ht="15" thickBot="1" x14ac:dyDescent="0.4">
      <c r="A177" s="109">
        <v>171</v>
      </c>
      <c r="B177" s="81" t="s">
        <v>372</v>
      </c>
      <c r="C177" s="90">
        <v>30</v>
      </c>
      <c r="D177" s="107">
        <v>1.1000000000000001</v>
      </c>
      <c r="E177" s="90">
        <v>0.9</v>
      </c>
      <c r="F177" s="90">
        <v>0.2</v>
      </c>
      <c r="G177" s="90">
        <v>4.9000000000000004</v>
      </c>
      <c r="H177" s="107">
        <v>0.7</v>
      </c>
      <c r="I177" s="90">
        <v>0.2</v>
      </c>
      <c r="J177" s="90">
        <v>0.4</v>
      </c>
      <c r="K177" s="90">
        <v>1.2</v>
      </c>
    </row>
    <row r="178" spans="1:11" ht="15" thickBot="1" x14ac:dyDescent="0.4">
      <c r="A178" s="109">
        <v>172</v>
      </c>
      <c r="B178" s="81" t="s">
        <v>373</v>
      </c>
      <c r="C178" s="90">
        <v>27</v>
      </c>
      <c r="D178" s="107">
        <v>0.7</v>
      </c>
      <c r="E178" s="90">
        <v>0.6</v>
      </c>
      <c r="F178" s="90">
        <v>0.2</v>
      </c>
      <c r="G178" s="90">
        <v>3.4</v>
      </c>
      <c r="H178" s="107">
        <v>0.7</v>
      </c>
      <c r="I178" s="90">
        <v>0.2</v>
      </c>
      <c r="J178" s="90">
        <v>0.4</v>
      </c>
      <c r="K178" s="90">
        <v>1.2</v>
      </c>
    </row>
    <row r="179" spans="1:11" ht="15" thickBot="1" x14ac:dyDescent="0.4">
      <c r="A179" s="109">
        <v>173</v>
      </c>
      <c r="B179" s="81" t="s">
        <v>374</v>
      </c>
      <c r="C179" s="90">
        <v>62</v>
      </c>
      <c r="D179" s="107">
        <v>0.3</v>
      </c>
      <c r="E179" s="90">
        <v>0.3</v>
      </c>
      <c r="F179" s="90">
        <v>0.1</v>
      </c>
      <c r="G179" s="90">
        <v>1.8</v>
      </c>
      <c r="H179" s="107">
        <v>2.4</v>
      </c>
      <c r="I179" s="90">
        <v>0.4</v>
      </c>
      <c r="J179" s="90">
        <v>1.6</v>
      </c>
      <c r="K179" s="90">
        <v>3.4</v>
      </c>
    </row>
    <row r="180" spans="1:11" ht="15" thickBot="1" x14ac:dyDescent="0.4">
      <c r="A180" s="109">
        <v>174</v>
      </c>
      <c r="B180" s="81" t="s">
        <v>375</v>
      </c>
      <c r="C180" s="90">
        <v>5</v>
      </c>
      <c r="D180" s="107">
        <v>0</v>
      </c>
      <c r="E180" s="90">
        <v>0</v>
      </c>
      <c r="F180" s="90">
        <v>0</v>
      </c>
      <c r="G180" s="90">
        <v>0</v>
      </c>
      <c r="H180" s="107">
        <v>0.2</v>
      </c>
      <c r="I180" s="90">
        <v>0.1</v>
      </c>
      <c r="J180" s="90">
        <v>0.1</v>
      </c>
      <c r="K180" s="90">
        <v>0.7</v>
      </c>
    </row>
    <row r="181" spans="1:11" ht="15" thickBot="1" x14ac:dyDescent="0.4">
      <c r="A181" s="109">
        <v>175</v>
      </c>
      <c r="B181" s="81" t="s">
        <v>376</v>
      </c>
      <c r="C181" s="90">
        <v>77</v>
      </c>
      <c r="D181" s="107">
        <v>1.8</v>
      </c>
      <c r="E181" s="90">
        <v>1</v>
      </c>
      <c r="F181" s="90">
        <v>0.5</v>
      </c>
      <c r="G181" s="90">
        <v>5.5</v>
      </c>
      <c r="H181" s="107">
        <v>2</v>
      </c>
      <c r="I181" s="90">
        <v>0.3</v>
      </c>
      <c r="J181" s="90">
        <v>1.5</v>
      </c>
      <c r="K181" s="90">
        <v>2.7</v>
      </c>
    </row>
    <row r="182" spans="1:11" ht="15" thickBot="1" x14ac:dyDescent="0.4">
      <c r="A182" s="109">
        <v>176</v>
      </c>
      <c r="B182" s="81" t="s">
        <v>190</v>
      </c>
      <c r="C182" s="122">
        <v>1406</v>
      </c>
      <c r="D182" s="107">
        <v>20</v>
      </c>
      <c r="E182" s="90">
        <v>2.8</v>
      </c>
      <c r="F182" s="90">
        <v>15.1</v>
      </c>
      <c r="G182" s="90">
        <v>26.1</v>
      </c>
      <c r="H182" s="107">
        <v>25.5</v>
      </c>
      <c r="I182" s="90">
        <v>1</v>
      </c>
      <c r="J182" s="90">
        <v>23.6</v>
      </c>
      <c r="K182" s="90">
        <v>27.6</v>
      </c>
    </row>
    <row r="183" spans="1:11" ht="15" thickBot="1" x14ac:dyDescent="0.4">
      <c r="A183" s="109">
        <v>177</v>
      </c>
      <c r="B183" s="81" t="s">
        <v>186</v>
      </c>
      <c r="C183" s="122">
        <v>2698</v>
      </c>
      <c r="D183" s="107">
        <v>55.9</v>
      </c>
      <c r="E183" s="90">
        <v>3.5</v>
      </c>
      <c r="F183" s="90">
        <v>48.8</v>
      </c>
      <c r="G183" s="90">
        <v>62.7</v>
      </c>
      <c r="H183" s="107">
        <v>54.4</v>
      </c>
      <c r="I183" s="90">
        <v>1.1000000000000001</v>
      </c>
      <c r="J183" s="90">
        <v>52.2</v>
      </c>
      <c r="K183" s="90">
        <v>56.6</v>
      </c>
    </row>
    <row r="184" spans="1:11" ht="15" thickBot="1" x14ac:dyDescent="0.4">
      <c r="A184" s="109">
        <v>178</v>
      </c>
      <c r="B184" s="81" t="s">
        <v>377</v>
      </c>
      <c r="C184" s="90">
        <v>3</v>
      </c>
      <c r="D184" s="107">
        <v>0</v>
      </c>
      <c r="E184" s="90">
        <v>0</v>
      </c>
      <c r="F184" s="90">
        <v>0</v>
      </c>
      <c r="G184" s="90">
        <v>0</v>
      </c>
      <c r="H184" s="107">
        <v>0</v>
      </c>
      <c r="I184" s="90">
        <v>0</v>
      </c>
      <c r="J184" s="90">
        <v>0</v>
      </c>
      <c r="K184" s="90">
        <v>0.1</v>
      </c>
    </row>
    <row r="185" spans="1:11" ht="15" thickBot="1" x14ac:dyDescent="0.4">
      <c r="A185" s="109">
        <v>179</v>
      </c>
      <c r="B185" s="81" t="s">
        <v>378</v>
      </c>
      <c r="C185" s="90">
        <v>2</v>
      </c>
      <c r="D185" s="107">
        <v>0</v>
      </c>
      <c r="E185" s="90">
        <v>0</v>
      </c>
      <c r="F185" s="90">
        <v>0</v>
      </c>
      <c r="G185" s="90">
        <v>0</v>
      </c>
      <c r="H185" s="107">
        <v>0</v>
      </c>
      <c r="I185" s="90">
        <v>0</v>
      </c>
      <c r="J185" s="90">
        <v>0</v>
      </c>
      <c r="K185" s="90">
        <v>0.3</v>
      </c>
    </row>
    <row r="186" spans="1:11" ht="15" thickBot="1" x14ac:dyDescent="0.4">
      <c r="A186" s="109">
        <v>180</v>
      </c>
      <c r="B186" s="81" t="s">
        <v>379</v>
      </c>
      <c r="C186" s="90">
        <v>13</v>
      </c>
      <c r="D186" s="107">
        <v>0.2</v>
      </c>
      <c r="E186" s="90">
        <v>0.1</v>
      </c>
      <c r="F186" s="90">
        <v>0</v>
      </c>
      <c r="G186" s="90">
        <v>0.8</v>
      </c>
      <c r="H186" s="107">
        <v>0.1</v>
      </c>
      <c r="I186" s="90">
        <v>0</v>
      </c>
      <c r="J186" s="90">
        <v>0.1</v>
      </c>
      <c r="K186" s="90">
        <v>0.3</v>
      </c>
    </row>
    <row r="187" spans="1:11" ht="15" thickBot="1" x14ac:dyDescent="0.4">
      <c r="A187" s="109">
        <v>181</v>
      </c>
      <c r="B187" s="81" t="s">
        <v>203</v>
      </c>
      <c r="C187" s="90">
        <v>452</v>
      </c>
      <c r="D187" s="107">
        <v>3.7</v>
      </c>
      <c r="E187" s="90">
        <v>1.4</v>
      </c>
      <c r="F187" s="90">
        <v>1.8</v>
      </c>
      <c r="G187" s="90">
        <v>7.6</v>
      </c>
      <c r="H187" s="107">
        <v>7.5</v>
      </c>
      <c r="I187" s="90">
        <v>0.6</v>
      </c>
      <c r="J187" s="90">
        <v>6.5</v>
      </c>
      <c r="K187" s="90">
        <v>8.6999999999999993</v>
      </c>
    </row>
    <row r="188" spans="1:11" ht="15" thickBot="1" x14ac:dyDescent="0.4">
      <c r="A188" s="109">
        <v>182</v>
      </c>
      <c r="B188" s="81" t="s">
        <v>380</v>
      </c>
      <c r="C188" s="90">
        <v>90</v>
      </c>
      <c r="D188" s="107">
        <v>0.8</v>
      </c>
      <c r="E188" s="90">
        <v>0.3</v>
      </c>
      <c r="F188" s="90">
        <v>0.3</v>
      </c>
      <c r="G188" s="90">
        <v>1.9</v>
      </c>
      <c r="H188" s="107">
        <v>1.5</v>
      </c>
      <c r="I188" s="90">
        <v>0.2</v>
      </c>
      <c r="J188" s="90">
        <v>1.1000000000000001</v>
      </c>
      <c r="K188" s="90">
        <v>2</v>
      </c>
    </row>
    <row r="189" spans="1:11" ht="15" thickBot="1" x14ac:dyDescent="0.4">
      <c r="A189" s="109">
        <v>183</v>
      </c>
      <c r="B189" s="81" t="s">
        <v>381</v>
      </c>
      <c r="C189" s="90">
        <v>38</v>
      </c>
      <c r="D189" s="107">
        <v>1.7</v>
      </c>
      <c r="E189" s="90">
        <v>1</v>
      </c>
      <c r="F189" s="90">
        <v>0.6</v>
      </c>
      <c r="G189" s="90">
        <v>5.3</v>
      </c>
      <c r="H189" s="107">
        <v>0.8</v>
      </c>
      <c r="I189" s="90">
        <v>0.2</v>
      </c>
      <c r="J189" s="90">
        <v>0.5</v>
      </c>
      <c r="K189" s="90">
        <v>1.4</v>
      </c>
    </row>
    <row r="190" spans="1:11" ht="15" thickBot="1" x14ac:dyDescent="0.4">
      <c r="A190" s="109">
        <v>184</v>
      </c>
      <c r="B190" s="81" t="s">
        <v>382</v>
      </c>
      <c r="C190" s="90">
        <v>7</v>
      </c>
      <c r="D190" s="107">
        <v>0.2</v>
      </c>
      <c r="E190" s="90">
        <v>0.2</v>
      </c>
      <c r="F190" s="90">
        <v>0</v>
      </c>
      <c r="G190" s="90">
        <v>1.3</v>
      </c>
      <c r="H190" s="107">
        <v>0.1</v>
      </c>
      <c r="I190" s="90">
        <v>0.1</v>
      </c>
      <c r="J190" s="90">
        <v>0</v>
      </c>
      <c r="K190" s="90">
        <v>0.3</v>
      </c>
    </row>
    <row r="191" spans="1:11" ht="15" thickBot="1" x14ac:dyDescent="0.4">
      <c r="A191" s="109">
        <v>185</v>
      </c>
      <c r="B191" s="81" t="s">
        <v>383</v>
      </c>
      <c r="C191" s="90">
        <v>52</v>
      </c>
      <c r="D191" s="107">
        <v>0</v>
      </c>
      <c r="E191" s="90">
        <v>0</v>
      </c>
      <c r="F191" s="90">
        <v>0</v>
      </c>
      <c r="G191" s="90">
        <v>0</v>
      </c>
      <c r="H191" s="107">
        <v>1</v>
      </c>
      <c r="I191" s="90">
        <v>0.3</v>
      </c>
      <c r="J191" s="90">
        <v>0.6</v>
      </c>
      <c r="K191" s="90">
        <v>1.7</v>
      </c>
    </row>
    <row r="192" spans="1:11" ht="23.5" thickBot="1" x14ac:dyDescent="0.4">
      <c r="A192" s="109">
        <v>186</v>
      </c>
      <c r="B192" s="81" t="s">
        <v>384</v>
      </c>
      <c r="C192" s="90">
        <v>553</v>
      </c>
      <c r="D192" s="107">
        <v>12.8</v>
      </c>
      <c r="E192" s="90">
        <v>2.2000000000000002</v>
      </c>
      <c r="F192" s="90">
        <v>9.1</v>
      </c>
      <c r="G192" s="90">
        <v>17.7</v>
      </c>
      <c r="H192" s="107">
        <v>11</v>
      </c>
      <c r="I192" s="90">
        <v>0.7</v>
      </c>
      <c r="J192" s="90">
        <v>9.6999999999999993</v>
      </c>
      <c r="K192" s="90">
        <v>12.5</v>
      </c>
    </row>
    <row r="193" spans="1:11" ht="15" thickBot="1" x14ac:dyDescent="0.4">
      <c r="A193" s="109">
        <v>187</v>
      </c>
      <c r="B193" s="81" t="s">
        <v>385</v>
      </c>
      <c r="C193" s="90">
        <v>14</v>
      </c>
      <c r="D193" s="107">
        <v>0.2</v>
      </c>
      <c r="E193" s="90">
        <v>0.2</v>
      </c>
      <c r="F193" s="90">
        <v>0.1</v>
      </c>
      <c r="G193" s="90">
        <v>1.1000000000000001</v>
      </c>
      <c r="H193" s="107">
        <v>0.4</v>
      </c>
      <c r="I193" s="90">
        <v>0.2</v>
      </c>
      <c r="J193" s="90">
        <v>0.2</v>
      </c>
      <c r="K193" s="90">
        <v>0.8</v>
      </c>
    </row>
    <row r="194" spans="1:11" ht="15" thickBot="1" x14ac:dyDescent="0.4">
      <c r="A194" s="109">
        <v>188</v>
      </c>
      <c r="B194" s="81" t="s">
        <v>386</v>
      </c>
      <c r="C194" s="90">
        <v>94</v>
      </c>
      <c r="D194" s="107">
        <v>1</v>
      </c>
      <c r="E194" s="90">
        <v>0.8</v>
      </c>
      <c r="F194" s="90">
        <v>0.2</v>
      </c>
      <c r="G194" s="90">
        <v>5.0999999999999996</v>
      </c>
      <c r="H194" s="107">
        <v>1.9</v>
      </c>
      <c r="I194" s="90">
        <v>0.3</v>
      </c>
      <c r="J194" s="90">
        <v>1.4</v>
      </c>
      <c r="K194" s="90">
        <v>2.6</v>
      </c>
    </row>
    <row r="195" spans="1:11" ht="15" thickBot="1" x14ac:dyDescent="0.4">
      <c r="A195" s="109">
        <v>189</v>
      </c>
      <c r="B195" s="81" t="s">
        <v>387</v>
      </c>
      <c r="C195" s="90">
        <v>50</v>
      </c>
      <c r="D195" s="107">
        <v>0</v>
      </c>
      <c r="E195" s="90">
        <v>0</v>
      </c>
      <c r="F195" s="90">
        <v>0</v>
      </c>
      <c r="G195" s="90">
        <v>0</v>
      </c>
      <c r="H195" s="107">
        <v>0.8</v>
      </c>
      <c r="I195" s="90">
        <v>0.2</v>
      </c>
      <c r="J195" s="90">
        <v>0.5</v>
      </c>
      <c r="K195" s="90">
        <v>1.1000000000000001</v>
      </c>
    </row>
    <row r="196" spans="1:11" ht="15" thickBot="1" x14ac:dyDescent="0.4">
      <c r="A196" s="109">
        <v>190</v>
      </c>
      <c r="B196" s="81" t="s">
        <v>188</v>
      </c>
      <c r="C196" s="122">
        <v>1743</v>
      </c>
      <c r="D196" s="107">
        <v>34.6</v>
      </c>
      <c r="E196" s="90">
        <v>3.6</v>
      </c>
      <c r="F196" s="90">
        <v>28</v>
      </c>
      <c r="G196" s="90">
        <v>42</v>
      </c>
      <c r="H196" s="107">
        <v>32.9</v>
      </c>
      <c r="I196" s="90">
        <v>1.1000000000000001</v>
      </c>
      <c r="J196" s="90">
        <v>30.9</v>
      </c>
      <c r="K196" s="90">
        <v>35</v>
      </c>
    </row>
    <row r="197" spans="1:11" ht="15" thickBot="1" x14ac:dyDescent="0.4">
      <c r="A197" s="109">
        <v>191</v>
      </c>
      <c r="B197" s="81" t="s">
        <v>198</v>
      </c>
      <c r="C197" s="90">
        <v>442</v>
      </c>
      <c r="D197" s="107">
        <v>6.7</v>
      </c>
      <c r="E197" s="90">
        <v>1.5</v>
      </c>
      <c r="F197" s="90">
        <v>4.3</v>
      </c>
      <c r="G197" s="90">
        <v>10.3</v>
      </c>
      <c r="H197" s="107">
        <v>8.9</v>
      </c>
      <c r="I197" s="90">
        <v>0.7</v>
      </c>
      <c r="J197" s="90">
        <v>7.7</v>
      </c>
      <c r="K197" s="90">
        <v>10.3</v>
      </c>
    </row>
    <row r="198" spans="1:11" ht="15" thickBot="1" x14ac:dyDescent="0.4">
      <c r="A198" s="109">
        <v>192</v>
      </c>
      <c r="B198" s="81" t="s">
        <v>191</v>
      </c>
      <c r="C198" s="122">
        <v>1011</v>
      </c>
      <c r="D198" s="107">
        <v>17.600000000000001</v>
      </c>
      <c r="E198" s="90">
        <v>2.8</v>
      </c>
      <c r="F198" s="90">
        <v>12.7</v>
      </c>
      <c r="G198" s="90">
        <v>23.8</v>
      </c>
      <c r="H198" s="107">
        <v>20.7</v>
      </c>
      <c r="I198" s="90">
        <v>0.9</v>
      </c>
      <c r="J198" s="90">
        <v>18.899999999999999</v>
      </c>
      <c r="K198" s="90">
        <v>22.5</v>
      </c>
    </row>
    <row r="199" spans="1:11" ht="23.5" thickBot="1" x14ac:dyDescent="0.4">
      <c r="A199" s="109">
        <v>193</v>
      </c>
      <c r="B199" s="81" t="s">
        <v>192</v>
      </c>
      <c r="C199" s="122">
        <v>1003</v>
      </c>
      <c r="D199" s="107">
        <v>27.6</v>
      </c>
      <c r="E199" s="90">
        <v>3.2</v>
      </c>
      <c r="F199" s="90">
        <v>21.8</v>
      </c>
      <c r="G199" s="90">
        <v>34.299999999999997</v>
      </c>
      <c r="H199" s="107">
        <v>18.2</v>
      </c>
      <c r="I199" s="90">
        <v>0.9</v>
      </c>
      <c r="J199" s="90">
        <v>16.600000000000001</v>
      </c>
      <c r="K199" s="90">
        <v>20</v>
      </c>
    </row>
    <row r="200" spans="1:11" ht="15" thickBot="1" x14ac:dyDescent="0.4">
      <c r="A200" s="109">
        <v>194</v>
      </c>
      <c r="B200" s="81" t="s">
        <v>388</v>
      </c>
      <c r="C200" s="90">
        <v>2</v>
      </c>
      <c r="D200" s="107">
        <v>0</v>
      </c>
      <c r="E200" s="90">
        <v>0</v>
      </c>
      <c r="F200" s="90">
        <v>0</v>
      </c>
      <c r="G200" s="90">
        <v>0</v>
      </c>
      <c r="H200" s="107">
        <v>0.1</v>
      </c>
      <c r="I200" s="90">
        <v>0.1</v>
      </c>
      <c r="J200" s="90">
        <v>0</v>
      </c>
      <c r="K200" s="90">
        <v>0.4</v>
      </c>
    </row>
    <row r="201" spans="1:11" ht="15" thickBot="1" x14ac:dyDescent="0.4">
      <c r="A201" s="109">
        <v>195</v>
      </c>
      <c r="B201" s="81" t="s">
        <v>389</v>
      </c>
      <c r="C201" s="90">
        <v>14</v>
      </c>
      <c r="D201" s="107">
        <v>0</v>
      </c>
      <c r="E201" s="90">
        <v>0</v>
      </c>
      <c r="F201" s="90">
        <v>0</v>
      </c>
      <c r="G201" s="90">
        <v>0</v>
      </c>
      <c r="H201" s="107">
        <v>0.3</v>
      </c>
      <c r="I201" s="90">
        <v>0.1</v>
      </c>
      <c r="J201" s="90">
        <v>0.2</v>
      </c>
      <c r="K201" s="90">
        <v>0.5</v>
      </c>
    </row>
    <row r="202" spans="1:11" ht="15" thickBot="1" x14ac:dyDescent="0.4">
      <c r="A202" s="109">
        <v>196</v>
      </c>
      <c r="B202" s="81" t="s">
        <v>390</v>
      </c>
      <c r="C202" s="90">
        <v>29</v>
      </c>
      <c r="D202" s="107">
        <v>0.1</v>
      </c>
      <c r="E202" s="90">
        <v>0.1</v>
      </c>
      <c r="F202" s="90">
        <v>0</v>
      </c>
      <c r="G202" s="90">
        <v>0.6</v>
      </c>
      <c r="H202" s="107">
        <v>0.6</v>
      </c>
      <c r="I202" s="90">
        <v>0.2</v>
      </c>
      <c r="J202" s="90">
        <v>0.4</v>
      </c>
      <c r="K202" s="90">
        <v>1</v>
      </c>
    </row>
    <row r="203" spans="1:11" ht="15" thickBot="1" x14ac:dyDescent="0.4">
      <c r="A203" s="109">
        <v>197</v>
      </c>
      <c r="B203" s="81" t="s">
        <v>391</v>
      </c>
      <c r="C203" s="90">
        <v>121</v>
      </c>
      <c r="D203" s="107">
        <v>0.7</v>
      </c>
      <c r="E203" s="90">
        <v>0.4</v>
      </c>
      <c r="F203" s="90">
        <v>0.2</v>
      </c>
      <c r="G203" s="90">
        <v>2.2999999999999998</v>
      </c>
      <c r="H203" s="107">
        <v>2.2000000000000002</v>
      </c>
      <c r="I203" s="90">
        <v>0.3</v>
      </c>
      <c r="J203" s="90">
        <v>1.6</v>
      </c>
      <c r="K203" s="90">
        <v>2.9</v>
      </c>
    </row>
    <row r="204" spans="1:11" ht="15" thickBot="1" x14ac:dyDescent="0.4">
      <c r="A204" s="109">
        <v>198</v>
      </c>
      <c r="B204" s="81" t="s">
        <v>392</v>
      </c>
      <c r="C204" s="90">
        <v>1</v>
      </c>
      <c r="D204" s="107">
        <v>0</v>
      </c>
      <c r="E204" s="90">
        <v>0</v>
      </c>
      <c r="F204" s="90">
        <v>0</v>
      </c>
      <c r="G204" s="90">
        <v>0</v>
      </c>
      <c r="H204" s="107">
        <v>0</v>
      </c>
      <c r="I204" s="90">
        <v>0</v>
      </c>
      <c r="J204" s="90">
        <v>0</v>
      </c>
      <c r="K204" s="90">
        <v>0.1</v>
      </c>
    </row>
    <row r="205" spans="1:11" ht="23.5" thickBot="1" x14ac:dyDescent="0.4">
      <c r="A205" s="109">
        <v>199</v>
      </c>
      <c r="B205" s="81" t="s">
        <v>393</v>
      </c>
      <c r="C205" s="90">
        <v>62</v>
      </c>
      <c r="D205" s="107">
        <v>1</v>
      </c>
      <c r="E205" s="90">
        <v>0.4</v>
      </c>
      <c r="F205" s="90">
        <v>0.5</v>
      </c>
      <c r="G205" s="90">
        <v>2</v>
      </c>
      <c r="H205" s="107">
        <v>1</v>
      </c>
      <c r="I205" s="90">
        <v>0.2</v>
      </c>
      <c r="J205" s="90">
        <v>0.6</v>
      </c>
      <c r="K205" s="90">
        <v>1.5</v>
      </c>
    </row>
    <row r="206" spans="1:11" ht="23.5" thickBot="1" x14ac:dyDescent="0.4">
      <c r="A206" s="109">
        <v>200</v>
      </c>
      <c r="B206" s="81" t="s">
        <v>394</v>
      </c>
      <c r="C206" s="90">
        <v>35</v>
      </c>
      <c r="D206" s="107">
        <v>0.5</v>
      </c>
      <c r="E206" s="90">
        <v>0.3</v>
      </c>
      <c r="F206" s="90">
        <v>0.1</v>
      </c>
      <c r="G206" s="90">
        <v>1.6</v>
      </c>
      <c r="H206" s="107">
        <v>0.9</v>
      </c>
      <c r="I206" s="90">
        <v>0.2</v>
      </c>
      <c r="J206" s="90">
        <v>0.5</v>
      </c>
      <c r="K206" s="90">
        <v>1.5</v>
      </c>
    </row>
    <row r="207" spans="1:11" ht="23.5" thickBot="1" x14ac:dyDescent="0.4">
      <c r="A207" s="109">
        <v>201</v>
      </c>
      <c r="B207" s="81" t="s">
        <v>395</v>
      </c>
      <c r="C207" s="90">
        <v>11</v>
      </c>
      <c r="D207" s="107">
        <v>0.4</v>
      </c>
      <c r="E207" s="90">
        <v>0.3</v>
      </c>
      <c r="F207" s="90">
        <v>0.1</v>
      </c>
      <c r="G207" s="90">
        <v>1.6</v>
      </c>
      <c r="H207" s="107">
        <v>0.1</v>
      </c>
      <c r="I207" s="90">
        <v>0</v>
      </c>
      <c r="J207" s="90">
        <v>0</v>
      </c>
      <c r="K207" s="90">
        <v>0.3</v>
      </c>
    </row>
    <row r="208" spans="1:11" ht="15" thickBot="1" x14ac:dyDescent="0.4">
      <c r="A208" s="109">
        <v>202</v>
      </c>
      <c r="B208" s="81" t="s">
        <v>396</v>
      </c>
      <c r="C208" s="90">
        <v>1</v>
      </c>
      <c r="D208" s="107">
        <v>0</v>
      </c>
      <c r="E208" s="90">
        <v>0</v>
      </c>
      <c r="F208" s="90">
        <v>0</v>
      </c>
      <c r="G208" s="90">
        <v>0</v>
      </c>
      <c r="H208" s="107">
        <v>0</v>
      </c>
      <c r="I208" s="90">
        <v>0</v>
      </c>
      <c r="J208" s="90">
        <v>0</v>
      </c>
      <c r="K208" s="90">
        <v>0.1</v>
      </c>
    </row>
    <row r="209" spans="1:11" ht="15" thickBot="1" x14ac:dyDescent="0.4">
      <c r="A209" s="109">
        <v>203</v>
      </c>
      <c r="B209" s="81" t="s">
        <v>396</v>
      </c>
      <c r="C209" s="90">
        <v>0</v>
      </c>
      <c r="D209" s="107">
        <v>0</v>
      </c>
      <c r="E209" s="90">
        <v>0</v>
      </c>
      <c r="F209" s="90">
        <v>0</v>
      </c>
      <c r="G209" s="90">
        <v>0</v>
      </c>
      <c r="H209" s="107">
        <v>0</v>
      </c>
      <c r="I209" s="90">
        <v>0</v>
      </c>
      <c r="J209" s="90">
        <v>0</v>
      </c>
      <c r="K209" s="90">
        <v>0</v>
      </c>
    </row>
    <row r="210" spans="1:11" ht="15" thickBot="1" x14ac:dyDescent="0.4">
      <c r="A210" s="109">
        <v>204</v>
      </c>
      <c r="B210" s="81" t="s">
        <v>396</v>
      </c>
      <c r="C210" s="90">
        <v>0</v>
      </c>
      <c r="D210" s="107">
        <v>0</v>
      </c>
      <c r="E210" s="90">
        <v>0</v>
      </c>
      <c r="F210" s="90">
        <v>0</v>
      </c>
      <c r="G210" s="90">
        <v>0</v>
      </c>
      <c r="H210" s="107">
        <v>0</v>
      </c>
      <c r="I210" s="90">
        <v>0</v>
      </c>
      <c r="J210" s="90">
        <v>0</v>
      </c>
      <c r="K210" s="90">
        <v>0</v>
      </c>
    </row>
    <row r="211" spans="1:11" ht="15" thickBot="1" x14ac:dyDescent="0.4">
      <c r="A211" s="109">
        <v>205</v>
      </c>
      <c r="B211" s="81" t="s">
        <v>397</v>
      </c>
      <c r="C211" s="90">
        <v>9</v>
      </c>
      <c r="D211" s="107">
        <v>0.3</v>
      </c>
      <c r="E211" s="90">
        <v>0.2</v>
      </c>
      <c r="F211" s="90">
        <v>0.1</v>
      </c>
      <c r="G211" s="90">
        <v>1.1000000000000001</v>
      </c>
      <c r="H211" s="107">
        <v>0.1</v>
      </c>
      <c r="I211" s="90">
        <v>0</v>
      </c>
      <c r="J211" s="90">
        <v>0</v>
      </c>
      <c r="K211" s="90">
        <v>0.2</v>
      </c>
    </row>
    <row r="212" spans="1:11" x14ac:dyDescent="0.35">
      <c r="A212" s="257" t="s">
        <v>978</v>
      </c>
      <c r="B212" s="257"/>
      <c r="C212" s="257"/>
      <c r="D212" s="257"/>
      <c r="E212" s="257"/>
      <c r="F212" s="257"/>
      <c r="G212" s="257"/>
      <c r="H212" s="257"/>
      <c r="I212" s="257"/>
      <c r="J212" s="257"/>
      <c r="K212" s="257"/>
    </row>
    <row r="213" spans="1:11" x14ac:dyDescent="0.35">
      <c r="A213" s="30"/>
      <c r="B213" s="30"/>
      <c r="C213" s="30"/>
      <c r="D213" s="30"/>
      <c r="E213" s="30"/>
      <c r="F213" s="30"/>
      <c r="G213" s="30"/>
      <c r="H213" s="30"/>
      <c r="I213" s="30"/>
      <c r="J213" s="30"/>
      <c r="K213" s="30"/>
    </row>
  </sheetData>
  <mergeCells count="9">
    <mergeCell ref="A1:K2"/>
    <mergeCell ref="A212:K212"/>
    <mergeCell ref="A3:A6"/>
    <mergeCell ref="B3:B6"/>
    <mergeCell ref="C3:C6"/>
    <mergeCell ref="D3:K3"/>
    <mergeCell ref="D4:G4"/>
    <mergeCell ref="D5:G5"/>
    <mergeCell ref="H4:K5"/>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3"/>
  <sheetViews>
    <sheetView workbookViewId="0">
      <selection activeCell="E214" sqref="E214"/>
    </sheetView>
  </sheetViews>
  <sheetFormatPr defaultColWidth="11.453125" defaultRowHeight="14.5" x14ac:dyDescent="0.35"/>
  <cols>
    <col min="1" max="1" width="7" customWidth="1"/>
    <col min="2" max="2" width="43.81640625" customWidth="1"/>
  </cols>
  <sheetData>
    <row r="1" spans="1:11" x14ac:dyDescent="0.35">
      <c r="A1" s="188" t="s">
        <v>979</v>
      </c>
      <c r="B1" s="188"/>
      <c r="C1" s="188"/>
      <c r="D1" s="188"/>
      <c r="E1" s="188"/>
      <c r="F1" s="188"/>
      <c r="G1" s="188"/>
      <c r="H1" s="188"/>
      <c r="I1" s="188"/>
      <c r="J1" s="188"/>
      <c r="K1" s="188"/>
    </row>
    <row r="2" spans="1:11" ht="15" thickBot="1" x14ac:dyDescent="0.4">
      <c r="A2" s="241"/>
      <c r="B2" s="241"/>
      <c r="C2" s="241"/>
      <c r="D2" s="241"/>
      <c r="E2" s="241"/>
      <c r="F2" s="241"/>
      <c r="G2" s="241"/>
      <c r="H2" s="241"/>
      <c r="I2" s="241"/>
      <c r="J2" s="241"/>
      <c r="K2" s="241"/>
    </row>
    <row r="3" spans="1:11" ht="15" thickBot="1" x14ac:dyDescent="0.4">
      <c r="A3" s="176" t="s">
        <v>206</v>
      </c>
      <c r="B3" s="242" t="s">
        <v>151</v>
      </c>
      <c r="C3" s="242" t="s">
        <v>980</v>
      </c>
      <c r="D3" s="197" t="s">
        <v>981</v>
      </c>
      <c r="E3" s="198"/>
      <c r="F3" s="198"/>
      <c r="G3" s="198"/>
      <c r="H3" s="198"/>
      <c r="I3" s="198"/>
      <c r="J3" s="198"/>
      <c r="K3" s="199"/>
    </row>
    <row r="4" spans="1:11" ht="15" thickBot="1" x14ac:dyDescent="0.4">
      <c r="A4" s="206"/>
      <c r="B4" s="299"/>
      <c r="C4" s="299"/>
      <c r="D4" s="197" t="s">
        <v>893</v>
      </c>
      <c r="E4" s="198"/>
      <c r="F4" s="198"/>
      <c r="G4" s="199"/>
      <c r="H4" s="197" t="s">
        <v>971</v>
      </c>
      <c r="I4" s="198"/>
      <c r="J4" s="198"/>
      <c r="K4" s="199"/>
    </row>
    <row r="5" spans="1:11" ht="15" thickBot="1" x14ac:dyDescent="0.4">
      <c r="A5" s="177"/>
      <c r="B5" s="243"/>
      <c r="C5" s="243"/>
      <c r="D5" s="75" t="s">
        <v>168</v>
      </c>
      <c r="E5" s="53" t="s">
        <v>90</v>
      </c>
      <c r="F5" s="53" t="s">
        <v>91</v>
      </c>
      <c r="G5" s="53" t="s">
        <v>92</v>
      </c>
      <c r="H5" s="75" t="s">
        <v>168</v>
      </c>
      <c r="I5" s="75" t="s">
        <v>90</v>
      </c>
      <c r="J5" s="75" t="s">
        <v>91</v>
      </c>
      <c r="K5" s="75" t="s">
        <v>92</v>
      </c>
    </row>
    <row r="6" spans="1:11" ht="15" thickBot="1" x14ac:dyDescent="0.4">
      <c r="A6" s="108">
        <v>1</v>
      </c>
      <c r="B6" s="81" t="s">
        <v>212</v>
      </c>
      <c r="C6" s="124">
        <v>14</v>
      </c>
      <c r="D6" s="74">
        <v>0</v>
      </c>
      <c r="E6" s="50">
        <v>0</v>
      </c>
      <c r="F6" s="50">
        <v>0</v>
      </c>
      <c r="G6" s="50">
        <v>0</v>
      </c>
      <c r="H6" s="74">
        <v>6.4</v>
      </c>
      <c r="I6" s="50">
        <v>2.7</v>
      </c>
      <c r="J6" s="50">
        <v>0.5</v>
      </c>
      <c r="K6" s="50">
        <v>12.3</v>
      </c>
    </row>
    <row r="7" spans="1:11" ht="15" thickBot="1" x14ac:dyDescent="0.4">
      <c r="A7" s="108">
        <v>2</v>
      </c>
      <c r="B7" s="81" t="s">
        <v>213</v>
      </c>
      <c r="C7" s="124">
        <v>56</v>
      </c>
      <c r="D7" s="74">
        <v>1</v>
      </c>
      <c r="E7" s="50">
        <v>0</v>
      </c>
      <c r="F7" s="50">
        <v>1</v>
      </c>
      <c r="G7" s="50">
        <v>1</v>
      </c>
      <c r="H7" s="74">
        <v>83.3</v>
      </c>
      <c r="I7" s="50">
        <v>11.2</v>
      </c>
      <c r="J7" s="50">
        <v>60.8</v>
      </c>
      <c r="K7" s="50">
        <v>105.8</v>
      </c>
    </row>
    <row r="8" spans="1:11" ht="15" thickBot="1" x14ac:dyDescent="0.4">
      <c r="A8" s="108">
        <v>3</v>
      </c>
      <c r="B8" s="81" t="s">
        <v>140</v>
      </c>
      <c r="C8" s="124">
        <v>4199</v>
      </c>
      <c r="D8" s="74">
        <v>269.3</v>
      </c>
      <c r="E8" s="50">
        <v>8.1999999999999993</v>
      </c>
      <c r="F8" s="50">
        <v>253.1</v>
      </c>
      <c r="G8" s="50">
        <v>285.60000000000002</v>
      </c>
      <c r="H8" s="74">
        <v>244.8</v>
      </c>
      <c r="I8" s="50">
        <v>2.2000000000000002</v>
      </c>
      <c r="J8" s="50">
        <v>240.5</v>
      </c>
      <c r="K8" s="50">
        <v>249.2</v>
      </c>
    </row>
    <row r="9" spans="1:11" ht="15" thickBot="1" x14ac:dyDescent="0.4">
      <c r="A9" s="108">
        <v>4</v>
      </c>
      <c r="B9" s="81" t="s">
        <v>214</v>
      </c>
      <c r="C9" s="124">
        <v>14</v>
      </c>
      <c r="D9" s="74">
        <v>2</v>
      </c>
      <c r="E9" s="50">
        <v>0</v>
      </c>
      <c r="F9" s="50">
        <v>2</v>
      </c>
      <c r="G9" s="50">
        <v>2</v>
      </c>
      <c r="H9" s="74">
        <v>21.5</v>
      </c>
      <c r="I9" s="50">
        <v>15.4</v>
      </c>
      <c r="J9" s="50" t="s">
        <v>982</v>
      </c>
      <c r="K9" s="50">
        <v>55.8</v>
      </c>
    </row>
    <row r="10" spans="1:11" ht="15" thickBot="1" x14ac:dyDescent="0.4">
      <c r="A10" s="108">
        <v>5</v>
      </c>
      <c r="B10" s="81" t="s">
        <v>215</v>
      </c>
      <c r="C10" s="124">
        <v>1</v>
      </c>
      <c r="D10" s="74">
        <v>12</v>
      </c>
      <c r="E10" s="50">
        <v>0</v>
      </c>
      <c r="F10" s="50">
        <v>0</v>
      </c>
      <c r="G10" s="50">
        <v>0</v>
      </c>
      <c r="H10" s="74">
        <v>0</v>
      </c>
      <c r="I10" s="50">
        <v>0</v>
      </c>
      <c r="J10" s="50">
        <v>0</v>
      </c>
      <c r="K10" s="50">
        <v>0</v>
      </c>
    </row>
    <row r="11" spans="1:11" ht="15" thickBot="1" x14ac:dyDescent="0.4">
      <c r="A11" s="108">
        <v>6</v>
      </c>
      <c r="B11" s="81" t="s">
        <v>216</v>
      </c>
      <c r="C11" s="124">
        <v>75</v>
      </c>
      <c r="D11" s="74">
        <v>21.9</v>
      </c>
      <c r="E11" s="50">
        <v>0</v>
      </c>
      <c r="F11" s="50">
        <v>0</v>
      </c>
      <c r="G11" s="50">
        <v>0</v>
      </c>
      <c r="H11" s="74">
        <v>22.9</v>
      </c>
      <c r="I11" s="50">
        <v>4.5</v>
      </c>
      <c r="J11" s="50">
        <v>14</v>
      </c>
      <c r="K11" s="50">
        <v>31.8</v>
      </c>
    </row>
    <row r="12" spans="1:11" ht="15" thickBot="1" x14ac:dyDescent="0.4">
      <c r="A12" s="108">
        <v>7</v>
      </c>
      <c r="B12" s="81" t="s">
        <v>401</v>
      </c>
      <c r="C12" s="124">
        <v>171</v>
      </c>
      <c r="D12" s="74">
        <v>56</v>
      </c>
      <c r="E12" s="50">
        <v>18.100000000000001</v>
      </c>
      <c r="F12" s="50">
        <v>11.7</v>
      </c>
      <c r="G12" s="50">
        <v>100.3</v>
      </c>
      <c r="H12" s="74">
        <v>64.2</v>
      </c>
      <c r="I12" s="50">
        <v>5.8</v>
      </c>
      <c r="J12" s="50">
        <v>52.8</v>
      </c>
      <c r="K12" s="50">
        <v>75.7</v>
      </c>
    </row>
    <row r="13" spans="1:11" ht="15" thickBot="1" x14ac:dyDescent="0.4">
      <c r="A13" s="108">
        <v>8</v>
      </c>
      <c r="B13" s="81" t="s">
        <v>218</v>
      </c>
      <c r="C13" s="124">
        <v>134</v>
      </c>
      <c r="D13" s="74">
        <v>26</v>
      </c>
      <c r="E13" s="50">
        <v>6.3</v>
      </c>
      <c r="F13" s="50">
        <v>12.1</v>
      </c>
      <c r="G13" s="50">
        <v>39.9</v>
      </c>
      <c r="H13" s="74">
        <v>51.9</v>
      </c>
      <c r="I13" s="50">
        <v>3.9</v>
      </c>
      <c r="J13" s="50">
        <v>44.1</v>
      </c>
      <c r="K13" s="50">
        <v>59.7</v>
      </c>
    </row>
    <row r="14" spans="1:11" ht="15" thickBot="1" x14ac:dyDescent="0.4">
      <c r="A14" s="108">
        <v>9</v>
      </c>
      <c r="B14" s="81" t="s">
        <v>219</v>
      </c>
      <c r="C14" s="124">
        <v>33</v>
      </c>
      <c r="D14" s="74">
        <v>39.1</v>
      </c>
      <c r="E14" s="50">
        <v>0</v>
      </c>
      <c r="F14" s="50">
        <v>0</v>
      </c>
      <c r="G14" s="50">
        <v>0</v>
      </c>
      <c r="H14" s="74">
        <v>39.6</v>
      </c>
      <c r="I14" s="50">
        <v>6.9</v>
      </c>
      <c r="J14" s="50">
        <v>25.4</v>
      </c>
      <c r="K14" s="50">
        <v>53.8</v>
      </c>
    </row>
    <row r="15" spans="1:11" ht="15" thickBot="1" x14ac:dyDescent="0.4">
      <c r="A15" s="108">
        <v>10</v>
      </c>
      <c r="B15" s="81" t="s">
        <v>220</v>
      </c>
      <c r="C15" s="124">
        <v>40</v>
      </c>
      <c r="D15" s="74">
        <v>100.5</v>
      </c>
      <c r="E15" s="50">
        <v>14</v>
      </c>
      <c r="F15" s="50">
        <v>64.5</v>
      </c>
      <c r="G15" s="50">
        <v>136.5</v>
      </c>
      <c r="H15" s="74">
        <v>62.1</v>
      </c>
      <c r="I15" s="50">
        <v>10.6</v>
      </c>
      <c r="J15" s="50">
        <v>40.6</v>
      </c>
      <c r="K15" s="50">
        <v>83.5</v>
      </c>
    </row>
    <row r="16" spans="1:11" ht="15" thickBot="1" x14ac:dyDescent="0.4">
      <c r="A16" s="108">
        <v>11</v>
      </c>
      <c r="B16" s="81" t="s">
        <v>221</v>
      </c>
      <c r="C16" s="124">
        <v>45</v>
      </c>
      <c r="D16" s="74">
        <v>58</v>
      </c>
      <c r="E16" s="50">
        <v>28.8</v>
      </c>
      <c r="F16" s="50" t="s">
        <v>983</v>
      </c>
      <c r="G16" s="50">
        <v>137.9</v>
      </c>
      <c r="H16" s="74">
        <v>78.8</v>
      </c>
      <c r="I16" s="50">
        <v>11.1</v>
      </c>
      <c r="J16" s="50">
        <v>56.5</v>
      </c>
      <c r="K16" s="50">
        <v>101.2</v>
      </c>
    </row>
    <row r="17" spans="1:11" ht="15" thickBot="1" x14ac:dyDescent="0.4">
      <c r="A17" s="108">
        <v>12</v>
      </c>
      <c r="B17" s="81" t="s">
        <v>200</v>
      </c>
      <c r="C17" s="124">
        <v>351</v>
      </c>
      <c r="D17" s="74">
        <v>136.69999999999999</v>
      </c>
      <c r="E17" s="50">
        <v>17</v>
      </c>
      <c r="F17" s="50">
        <v>102.5</v>
      </c>
      <c r="G17" s="50">
        <v>170.8</v>
      </c>
      <c r="H17" s="74">
        <v>109.2</v>
      </c>
      <c r="I17" s="50">
        <v>11.3</v>
      </c>
      <c r="J17" s="50">
        <v>87</v>
      </c>
      <c r="K17" s="50">
        <v>131.4</v>
      </c>
    </row>
    <row r="18" spans="1:11" ht="15" thickBot="1" x14ac:dyDescent="0.4">
      <c r="A18" s="108">
        <v>13</v>
      </c>
      <c r="B18" s="81" t="s">
        <v>222</v>
      </c>
      <c r="C18" s="124">
        <v>1</v>
      </c>
      <c r="D18" s="74">
        <v>0</v>
      </c>
      <c r="E18" s="50">
        <v>0</v>
      </c>
      <c r="F18" s="50">
        <v>0</v>
      </c>
      <c r="G18" s="50">
        <v>0</v>
      </c>
      <c r="H18" s="74">
        <v>104</v>
      </c>
      <c r="I18" s="50">
        <v>0</v>
      </c>
      <c r="J18" s="50">
        <v>0</v>
      </c>
      <c r="K18" s="50">
        <v>0</v>
      </c>
    </row>
    <row r="19" spans="1:11" ht="15" thickBot="1" x14ac:dyDescent="0.4">
      <c r="A19" s="108">
        <v>14</v>
      </c>
      <c r="B19" s="81" t="s">
        <v>223</v>
      </c>
      <c r="C19" s="124">
        <v>0</v>
      </c>
      <c r="D19" s="74">
        <v>0</v>
      </c>
      <c r="E19" s="50">
        <v>0</v>
      </c>
      <c r="F19" s="50">
        <v>0</v>
      </c>
      <c r="G19" s="50">
        <v>0</v>
      </c>
      <c r="H19" s="74">
        <v>0</v>
      </c>
      <c r="I19" s="50">
        <v>0</v>
      </c>
      <c r="J19" s="50">
        <v>0</v>
      </c>
      <c r="K19" s="50">
        <v>0</v>
      </c>
    </row>
    <row r="20" spans="1:11" ht="15" thickBot="1" x14ac:dyDescent="0.4">
      <c r="A20" s="108">
        <v>15</v>
      </c>
      <c r="B20" s="81" t="s">
        <v>224</v>
      </c>
      <c r="C20" s="124">
        <v>0</v>
      </c>
      <c r="D20" s="74">
        <v>0</v>
      </c>
      <c r="E20" s="50">
        <v>0</v>
      </c>
      <c r="F20" s="50">
        <v>0</v>
      </c>
      <c r="G20" s="50">
        <v>0</v>
      </c>
      <c r="H20" s="74">
        <v>0</v>
      </c>
      <c r="I20" s="50">
        <v>0</v>
      </c>
      <c r="J20" s="50">
        <v>0</v>
      </c>
      <c r="K20" s="50">
        <v>0</v>
      </c>
    </row>
    <row r="21" spans="1:11" ht="15" thickBot="1" x14ac:dyDescent="0.4">
      <c r="A21" s="108">
        <v>16</v>
      </c>
      <c r="B21" s="81" t="s">
        <v>225</v>
      </c>
      <c r="C21" s="124">
        <v>3</v>
      </c>
      <c r="D21" s="74">
        <v>0</v>
      </c>
      <c r="E21" s="50">
        <v>0</v>
      </c>
      <c r="F21" s="50">
        <v>0</v>
      </c>
      <c r="G21" s="50">
        <v>0</v>
      </c>
      <c r="H21" s="74">
        <v>230.2</v>
      </c>
      <c r="I21" s="50">
        <v>247</v>
      </c>
      <c r="J21" s="50">
        <v>0</v>
      </c>
      <c r="K21" s="50">
        <v>0</v>
      </c>
    </row>
    <row r="22" spans="1:11" ht="15" thickBot="1" x14ac:dyDescent="0.4">
      <c r="A22" s="108">
        <v>17</v>
      </c>
      <c r="B22" s="81" t="s">
        <v>226</v>
      </c>
      <c r="C22" s="124">
        <v>75</v>
      </c>
      <c r="D22" s="74">
        <v>11.8</v>
      </c>
      <c r="E22" s="50">
        <v>4.8</v>
      </c>
      <c r="F22" s="50" t="s">
        <v>984</v>
      </c>
      <c r="G22" s="50">
        <v>72.400000000000006</v>
      </c>
      <c r="H22" s="74">
        <v>10.9</v>
      </c>
      <c r="I22" s="50">
        <v>1.5</v>
      </c>
      <c r="J22" s="50">
        <v>7.9</v>
      </c>
      <c r="K22" s="50">
        <v>14</v>
      </c>
    </row>
    <row r="23" spans="1:11" ht="15" thickBot="1" x14ac:dyDescent="0.4">
      <c r="A23" s="108">
        <v>18</v>
      </c>
      <c r="B23" s="81" t="s">
        <v>227</v>
      </c>
      <c r="C23" s="124">
        <v>0</v>
      </c>
      <c r="D23" s="74">
        <v>0</v>
      </c>
      <c r="E23" s="50">
        <v>0</v>
      </c>
      <c r="F23" s="50">
        <v>0</v>
      </c>
      <c r="G23" s="50">
        <v>0</v>
      </c>
      <c r="H23" s="74">
        <v>0</v>
      </c>
      <c r="I23" s="50">
        <v>0</v>
      </c>
      <c r="J23" s="50">
        <v>0</v>
      </c>
      <c r="K23" s="50">
        <v>0</v>
      </c>
    </row>
    <row r="24" spans="1:11" ht="15" thickBot="1" x14ac:dyDescent="0.4">
      <c r="A24" s="108">
        <v>19</v>
      </c>
      <c r="B24" s="81" t="s">
        <v>228</v>
      </c>
      <c r="C24" s="124">
        <v>18</v>
      </c>
      <c r="D24" s="74">
        <v>130</v>
      </c>
      <c r="E24" s="50">
        <v>0</v>
      </c>
      <c r="F24" s="50">
        <v>130</v>
      </c>
      <c r="G24" s="50">
        <v>130</v>
      </c>
      <c r="H24" s="74">
        <v>37.6</v>
      </c>
      <c r="I24" s="50">
        <v>14.8</v>
      </c>
      <c r="J24" s="50">
        <v>6.9</v>
      </c>
      <c r="K24" s="50">
        <v>68.3</v>
      </c>
    </row>
    <row r="25" spans="1:11" ht="15" thickBot="1" x14ac:dyDescent="0.4">
      <c r="A25" s="108">
        <v>20</v>
      </c>
      <c r="B25" s="81" t="s">
        <v>229</v>
      </c>
      <c r="C25" s="124">
        <v>11</v>
      </c>
      <c r="D25" s="74">
        <v>0</v>
      </c>
      <c r="E25" s="50">
        <v>0</v>
      </c>
      <c r="F25" s="50">
        <v>0</v>
      </c>
      <c r="G25" s="50">
        <v>0</v>
      </c>
      <c r="H25" s="74">
        <v>96</v>
      </c>
      <c r="I25" s="50">
        <v>25.3</v>
      </c>
      <c r="J25" s="50">
        <v>40.299999999999997</v>
      </c>
      <c r="K25" s="50">
        <v>151.80000000000001</v>
      </c>
    </row>
    <row r="26" spans="1:11" ht="15" thickBot="1" x14ac:dyDescent="0.4">
      <c r="A26" s="108">
        <v>21</v>
      </c>
      <c r="B26" s="81" t="s">
        <v>230</v>
      </c>
      <c r="C26" s="124">
        <v>22</v>
      </c>
      <c r="D26" s="74">
        <v>0</v>
      </c>
      <c r="E26" s="50">
        <v>0</v>
      </c>
      <c r="F26" s="50">
        <v>0</v>
      </c>
      <c r="G26" s="50">
        <v>0</v>
      </c>
      <c r="H26" s="74">
        <v>35.200000000000003</v>
      </c>
      <c r="I26" s="50">
        <v>7.8</v>
      </c>
      <c r="J26" s="50">
        <v>19.100000000000001</v>
      </c>
      <c r="K26" s="50">
        <v>51.3</v>
      </c>
    </row>
    <row r="27" spans="1:11" ht="15" thickBot="1" x14ac:dyDescent="0.4">
      <c r="A27" s="108">
        <v>22</v>
      </c>
      <c r="B27" s="81" t="s">
        <v>231</v>
      </c>
      <c r="C27" s="124">
        <v>29</v>
      </c>
      <c r="D27" s="74">
        <v>0</v>
      </c>
      <c r="E27" s="50">
        <v>0</v>
      </c>
      <c r="F27" s="50">
        <v>0</v>
      </c>
      <c r="G27" s="50">
        <v>0</v>
      </c>
      <c r="H27" s="74">
        <v>48.3</v>
      </c>
      <c r="I27" s="50">
        <v>11.9</v>
      </c>
      <c r="J27" s="50">
        <v>23.9</v>
      </c>
      <c r="K27" s="50">
        <v>72.599999999999994</v>
      </c>
    </row>
    <row r="28" spans="1:11" ht="15" thickBot="1" x14ac:dyDescent="0.4">
      <c r="A28" s="108">
        <v>23</v>
      </c>
      <c r="B28" s="81" t="s">
        <v>232</v>
      </c>
      <c r="C28" s="124">
        <v>0</v>
      </c>
      <c r="D28" s="74">
        <v>0</v>
      </c>
      <c r="E28" s="50">
        <v>0</v>
      </c>
      <c r="F28" s="50">
        <v>0</v>
      </c>
      <c r="G28" s="50">
        <v>0</v>
      </c>
      <c r="H28" s="74">
        <v>0</v>
      </c>
      <c r="I28" s="50">
        <v>0</v>
      </c>
      <c r="J28" s="50">
        <v>0</v>
      </c>
      <c r="K28" s="50">
        <v>0</v>
      </c>
    </row>
    <row r="29" spans="1:11" ht="15" thickBot="1" x14ac:dyDescent="0.4">
      <c r="A29" s="108">
        <v>24</v>
      </c>
      <c r="B29" s="81" t="s">
        <v>233</v>
      </c>
      <c r="C29" s="124">
        <v>7</v>
      </c>
      <c r="D29" s="74">
        <v>52</v>
      </c>
      <c r="E29" s="50">
        <v>0</v>
      </c>
      <c r="F29" s="50">
        <v>0</v>
      </c>
      <c r="G29" s="50">
        <v>0</v>
      </c>
      <c r="H29" s="74">
        <v>60.8</v>
      </c>
      <c r="I29" s="50">
        <v>28.2</v>
      </c>
      <c r="J29" s="50" t="s">
        <v>985</v>
      </c>
      <c r="K29" s="50">
        <v>182.3</v>
      </c>
    </row>
    <row r="30" spans="1:11" ht="15" thickBot="1" x14ac:dyDescent="0.4">
      <c r="A30" s="108">
        <v>25</v>
      </c>
      <c r="B30" s="81" t="s">
        <v>234</v>
      </c>
      <c r="C30" s="124">
        <v>42</v>
      </c>
      <c r="D30" s="74">
        <v>29</v>
      </c>
      <c r="E30" s="50">
        <v>19.399999999999999</v>
      </c>
      <c r="F30" s="50" t="s">
        <v>986</v>
      </c>
      <c r="G30" s="50">
        <v>79</v>
      </c>
      <c r="H30" s="74">
        <v>105.2</v>
      </c>
      <c r="I30" s="50">
        <v>13.5</v>
      </c>
      <c r="J30" s="50">
        <v>78.099999999999994</v>
      </c>
      <c r="K30" s="50">
        <v>132.30000000000001</v>
      </c>
    </row>
    <row r="31" spans="1:11" ht="15" thickBot="1" x14ac:dyDescent="0.4">
      <c r="A31" s="108">
        <v>26</v>
      </c>
      <c r="B31" s="81" t="s">
        <v>235</v>
      </c>
      <c r="C31" s="124">
        <v>56</v>
      </c>
      <c r="D31" s="74">
        <v>132.9</v>
      </c>
      <c r="E31" s="50">
        <v>21.9</v>
      </c>
      <c r="F31" s="50">
        <v>79.400000000000006</v>
      </c>
      <c r="G31" s="50">
        <v>186.4</v>
      </c>
      <c r="H31" s="74">
        <v>76.900000000000006</v>
      </c>
      <c r="I31" s="50">
        <v>11.5</v>
      </c>
      <c r="J31" s="50">
        <v>53.6</v>
      </c>
      <c r="K31" s="50">
        <v>100.1</v>
      </c>
    </row>
    <row r="32" spans="1:11" ht="15" thickBot="1" x14ac:dyDescent="0.4">
      <c r="A32" s="108">
        <v>27</v>
      </c>
      <c r="B32" s="81" t="s">
        <v>141</v>
      </c>
      <c r="C32" s="124">
        <v>4162</v>
      </c>
      <c r="D32" s="74">
        <v>224.5</v>
      </c>
      <c r="E32" s="50">
        <v>9.4</v>
      </c>
      <c r="F32" s="50">
        <v>205.9</v>
      </c>
      <c r="G32" s="50">
        <v>243.1</v>
      </c>
      <c r="H32" s="74">
        <v>166.3</v>
      </c>
      <c r="I32" s="50">
        <v>2.2000000000000002</v>
      </c>
      <c r="J32" s="50">
        <v>161.9</v>
      </c>
      <c r="K32" s="50">
        <v>170.6</v>
      </c>
    </row>
    <row r="33" spans="1:11" ht="15" thickBot="1" x14ac:dyDescent="0.4">
      <c r="A33" s="108">
        <v>28</v>
      </c>
      <c r="B33" s="81" t="s">
        <v>236</v>
      </c>
      <c r="C33" s="124">
        <v>13</v>
      </c>
      <c r="D33" s="74">
        <v>42</v>
      </c>
      <c r="E33" s="50">
        <v>0</v>
      </c>
      <c r="F33" s="50">
        <v>0</v>
      </c>
      <c r="G33" s="50">
        <v>0</v>
      </c>
      <c r="H33" s="74">
        <v>52.9</v>
      </c>
      <c r="I33" s="50">
        <v>10.4</v>
      </c>
      <c r="J33" s="50">
        <v>28.4</v>
      </c>
      <c r="K33" s="50">
        <v>77.400000000000006</v>
      </c>
    </row>
    <row r="34" spans="1:11" ht="15" thickBot="1" x14ac:dyDescent="0.4">
      <c r="A34" s="108">
        <v>29</v>
      </c>
      <c r="B34" s="81" t="s">
        <v>202</v>
      </c>
      <c r="C34" s="124">
        <v>410</v>
      </c>
      <c r="D34" s="74">
        <v>115.4</v>
      </c>
      <c r="E34" s="50">
        <v>37.9</v>
      </c>
      <c r="F34" s="50">
        <v>18</v>
      </c>
      <c r="G34" s="50">
        <v>212.9</v>
      </c>
      <c r="H34" s="74">
        <v>66.8</v>
      </c>
      <c r="I34" s="50">
        <v>3.8</v>
      </c>
      <c r="J34" s="50">
        <v>59.4</v>
      </c>
      <c r="K34" s="50">
        <v>74.3</v>
      </c>
    </row>
    <row r="35" spans="1:11" ht="15" thickBot="1" x14ac:dyDescent="0.4">
      <c r="A35" s="108">
        <v>30</v>
      </c>
      <c r="B35" s="81" t="s">
        <v>237</v>
      </c>
      <c r="C35" s="90">
        <v>0</v>
      </c>
      <c r="D35" s="74">
        <v>0</v>
      </c>
      <c r="E35" s="50">
        <v>0</v>
      </c>
      <c r="F35" s="50">
        <v>0</v>
      </c>
      <c r="G35" s="50">
        <v>0</v>
      </c>
      <c r="H35" s="74">
        <v>0</v>
      </c>
      <c r="I35" s="50">
        <v>0</v>
      </c>
      <c r="J35" s="50">
        <v>0</v>
      </c>
      <c r="K35" s="50">
        <v>0</v>
      </c>
    </row>
    <row r="36" spans="1:11" ht="15" thickBot="1" x14ac:dyDescent="0.4">
      <c r="A36" s="108">
        <v>31</v>
      </c>
      <c r="B36" s="81" t="s">
        <v>238</v>
      </c>
      <c r="C36" s="124">
        <v>26</v>
      </c>
      <c r="D36" s="74">
        <v>83</v>
      </c>
      <c r="E36" s="50">
        <v>59.4</v>
      </c>
      <c r="F36" s="50" t="s">
        <v>987</v>
      </c>
      <c r="G36" s="50">
        <v>837.9</v>
      </c>
      <c r="H36" s="74">
        <v>77.8</v>
      </c>
      <c r="I36" s="50">
        <v>10.9</v>
      </c>
      <c r="J36" s="50">
        <v>54.3</v>
      </c>
      <c r="K36" s="50">
        <v>101.3</v>
      </c>
    </row>
    <row r="37" spans="1:11" ht="15" thickBot="1" x14ac:dyDescent="0.4">
      <c r="A37" s="108">
        <v>32</v>
      </c>
      <c r="B37" s="81" t="s">
        <v>239</v>
      </c>
      <c r="C37" s="124">
        <v>749</v>
      </c>
      <c r="D37" s="74">
        <v>176.3</v>
      </c>
      <c r="E37" s="50">
        <v>21.6</v>
      </c>
      <c r="F37" s="50">
        <v>132.19999999999999</v>
      </c>
      <c r="G37" s="50">
        <v>220.4</v>
      </c>
      <c r="H37" s="74">
        <v>123.7</v>
      </c>
      <c r="I37" s="50">
        <v>4.4000000000000004</v>
      </c>
      <c r="J37" s="50">
        <v>115.1</v>
      </c>
      <c r="K37" s="50">
        <v>132.30000000000001</v>
      </c>
    </row>
    <row r="38" spans="1:11" ht="15" thickBot="1" x14ac:dyDescent="0.4">
      <c r="A38" s="108">
        <v>33</v>
      </c>
      <c r="B38" s="81" t="s">
        <v>240</v>
      </c>
      <c r="C38" s="124">
        <v>91</v>
      </c>
      <c r="D38" s="74">
        <v>217.3</v>
      </c>
      <c r="E38" s="50">
        <v>47.8</v>
      </c>
      <c r="F38" s="50">
        <v>109.3</v>
      </c>
      <c r="G38" s="50">
        <v>325.39999999999998</v>
      </c>
      <c r="H38" s="74">
        <v>91.1</v>
      </c>
      <c r="I38" s="50">
        <v>10.1</v>
      </c>
      <c r="J38" s="50">
        <v>71.099999999999994</v>
      </c>
      <c r="K38" s="50">
        <v>111.1</v>
      </c>
    </row>
    <row r="39" spans="1:11" ht="15" thickBot="1" x14ac:dyDescent="0.4">
      <c r="A39" s="108">
        <v>34</v>
      </c>
      <c r="B39" s="81" t="s">
        <v>241</v>
      </c>
      <c r="C39" s="124">
        <v>19</v>
      </c>
      <c r="D39" s="74">
        <v>26</v>
      </c>
      <c r="E39" s="50">
        <v>0</v>
      </c>
      <c r="F39" s="50">
        <v>26</v>
      </c>
      <c r="G39" s="50">
        <v>26</v>
      </c>
      <c r="H39" s="74">
        <v>109.6</v>
      </c>
      <c r="I39" s="50">
        <v>27.9</v>
      </c>
      <c r="J39" s="50">
        <v>47.5</v>
      </c>
      <c r="K39" s="50">
        <v>171.7</v>
      </c>
    </row>
    <row r="40" spans="1:11" ht="15" thickBot="1" x14ac:dyDescent="0.4">
      <c r="A40" s="108">
        <v>35</v>
      </c>
      <c r="B40" s="81" t="s">
        <v>242</v>
      </c>
      <c r="C40" s="124">
        <v>1757</v>
      </c>
      <c r="D40" s="74">
        <v>169.5</v>
      </c>
      <c r="E40" s="50">
        <v>14.4</v>
      </c>
      <c r="F40" s="50">
        <v>140.80000000000001</v>
      </c>
      <c r="G40" s="50">
        <v>198.1</v>
      </c>
      <c r="H40" s="74">
        <v>108.3</v>
      </c>
      <c r="I40" s="50">
        <v>2.6</v>
      </c>
      <c r="J40" s="50">
        <v>103.2</v>
      </c>
      <c r="K40" s="50">
        <v>113.4</v>
      </c>
    </row>
    <row r="41" spans="1:11" ht="15" thickBot="1" x14ac:dyDescent="0.4">
      <c r="A41" s="108">
        <v>36</v>
      </c>
      <c r="B41" s="81" t="s">
        <v>243</v>
      </c>
      <c r="C41" s="124">
        <v>207</v>
      </c>
      <c r="D41" s="74">
        <v>87.1</v>
      </c>
      <c r="E41" s="50">
        <v>23.8</v>
      </c>
      <c r="F41" s="50">
        <v>25.9</v>
      </c>
      <c r="G41" s="50">
        <v>148.30000000000001</v>
      </c>
      <c r="H41" s="74">
        <v>69.2</v>
      </c>
      <c r="I41" s="50">
        <v>6.7</v>
      </c>
      <c r="J41" s="50">
        <v>56.1</v>
      </c>
      <c r="K41" s="50">
        <v>82.3</v>
      </c>
    </row>
    <row r="42" spans="1:11" ht="23.5" thickBot="1" x14ac:dyDescent="0.4">
      <c r="A42" s="108">
        <v>37</v>
      </c>
      <c r="B42" s="81" t="s">
        <v>244</v>
      </c>
      <c r="C42" s="124">
        <v>3</v>
      </c>
      <c r="D42" s="74">
        <v>0</v>
      </c>
      <c r="E42" s="50">
        <v>0</v>
      </c>
      <c r="F42" s="50">
        <v>0</v>
      </c>
      <c r="G42" s="50">
        <v>0</v>
      </c>
      <c r="H42" s="74">
        <v>171</v>
      </c>
      <c r="I42" s="50">
        <v>40.9</v>
      </c>
      <c r="J42" s="50">
        <v>71</v>
      </c>
      <c r="K42" s="50">
        <v>271.10000000000002</v>
      </c>
    </row>
    <row r="43" spans="1:11" ht="15" thickBot="1" x14ac:dyDescent="0.4">
      <c r="A43" s="108">
        <v>38</v>
      </c>
      <c r="B43" s="81" t="s">
        <v>196</v>
      </c>
      <c r="C43" s="124">
        <v>605</v>
      </c>
      <c r="D43" s="74">
        <v>174.6</v>
      </c>
      <c r="E43" s="50">
        <v>23.3</v>
      </c>
      <c r="F43" s="50">
        <v>126.8</v>
      </c>
      <c r="G43" s="50">
        <v>222.4</v>
      </c>
      <c r="H43" s="74">
        <v>163.80000000000001</v>
      </c>
      <c r="I43" s="50">
        <v>6.5</v>
      </c>
      <c r="J43" s="50">
        <v>151</v>
      </c>
      <c r="K43" s="50">
        <v>176.5</v>
      </c>
    </row>
    <row r="44" spans="1:11" ht="15" thickBot="1" x14ac:dyDescent="0.4">
      <c r="A44" s="108">
        <v>39</v>
      </c>
      <c r="B44" s="81" t="s">
        <v>245</v>
      </c>
      <c r="C44" s="124">
        <v>186</v>
      </c>
      <c r="D44" s="74">
        <v>133.9</v>
      </c>
      <c r="E44" s="50">
        <v>22.3</v>
      </c>
      <c r="F44" s="50">
        <v>84.2</v>
      </c>
      <c r="G44" s="50">
        <v>183.5</v>
      </c>
      <c r="H44" s="74">
        <v>95.8</v>
      </c>
      <c r="I44" s="50">
        <v>8.6</v>
      </c>
      <c r="J44" s="50">
        <v>78.900000000000006</v>
      </c>
      <c r="K44" s="50">
        <v>112.7</v>
      </c>
    </row>
    <row r="45" spans="1:11" ht="15" thickBot="1" x14ac:dyDescent="0.4">
      <c r="A45" s="108">
        <v>40</v>
      </c>
      <c r="B45" s="81" t="s">
        <v>246</v>
      </c>
      <c r="C45" s="124">
        <v>18</v>
      </c>
      <c r="D45" s="74">
        <v>52</v>
      </c>
      <c r="E45" s="50">
        <v>0</v>
      </c>
      <c r="F45" s="50">
        <v>0</v>
      </c>
      <c r="G45" s="50">
        <v>0</v>
      </c>
      <c r="H45" s="74">
        <v>59.2</v>
      </c>
      <c r="I45" s="50">
        <v>4.5999999999999996</v>
      </c>
      <c r="J45" s="50">
        <v>49.5</v>
      </c>
      <c r="K45" s="50">
        <v>68.8</v>
      </c>
    </row>
    <row r="46" spans="1:11" ht="15" thickBot="1" x14ac:dyDescent="0.4">
      <c r="A46" s="108">
        <v>41</v>
      </c>
      <c r="B46" s="81" t="s">
        <v>247</v>
      </c>
      <c r="C46" s="124">
        <v>274</v>
      </c>
      <c r="D46" s="74">
        <v>126.5</v>
      </c>
      <c r="E46" s="50">
        <v>28.4</v>
      </c>
      <c r="F46" s="50">
        <v>47.8</v>
      </c>
      <c r="G46" s="50">
        <v>205.3</v>
      </c>
      <c r="H46" s="74">
        <v>82.4</v>
      </c>
      <c r="I46" s="50">
        <v>4.3</v>
      </c>
      <c r="J46" s="50">
        <v>74</v>
      </c>
      <c r="K46" s="50">
        <v>90.9</v>
      </c>
    </row>
    <row r="47" spans="1:11" ht="15" thickBot="1" x14ac:dyDescent="0.4">
      <c r="A47" s="108">
        <v>42</v>
      </c>
      <c r="B47" s="81" t="s">
        <v>248</v>
      </c>
      <c r="C47" s="124">
        <v>8</v>
      </c>
      <c r="D47" s="74">
        <v>0</v>
      </c>
      <c r="E47" s="50">
        <v>0</v>
      </c>
      <c r="F47" s="50">
        <v>0</v>
      </c>
      <c r="G47" s="50">
        <v>0</v>
      </c>
      <c r="H47" s="74">
        <v>132.4</v>
      </c>
      <c r="I47" s="50">
        <v>33</v>
      </c>
      <c r="J47" s="50">
        <v>51.7</v>
      </c>
      <c r="K47" s="50">
        <v>213.1</v>
      </c>
    </row>
    <row r="48" spans="1:11" ht="15" thickBot="1" x14ac:dyDescent="0.4">
      <c r="A48" s="108">
        <v>43</v>
      </c>
      <c r="B48" s="81" t="s">
        <v>249</v>
      </c>
      <c r="C48" s="124">
        <v>28</v>
      </c>
      <c r="D48" s="74">
        <v>45.4</v>
      </c>
      <c r="E48" s="50">
        <v>34.299999999999997</v>
      </c>
      <c r="F48" s="50">
        <v>0</v>
      </c>
      <c r="G48" s="50">
        <v>0</v>
      </c>
      <c r="H48" s="74">
        <v>76.599999999999994</v>
      </c>
      <c r="I48" s="50">
        <v>11.1</v>
      </c>
      <c r="J48" s="50">
        <v>53.8</v>
      </c>
      <c r="K48" s="50">
        <v>99.4</v>
      </c>
    </row>
    <row r="49" spans="1:11" ht="15" thickBot="1" x14ac:dyDescent="0.4">
      <c r="A49" s="108">
        <v>44</v>
      </c>
      <c r="B49" s="81" t="s">
        <v>250</v>
      </c>
      <c r="C49" s="124">
        <v>27</v>
      </c>
      <c r="D49" s="74">
        <v>101.7</v>
      </c>
      <c r="E49" s="50">
        <v>171.3</v>
      </c>
      <c r="F49" s="50">
        <v>0</v>
      </c>
      <c r="G49" s="50">
        <v>0</v>
      </c>
      <c r="H49" s="74">
        <v>52.4</v>
      </c>
      <c r="I49" s="50">
        <v>10.5</v>
      </c>
      <c r="J49" s="50">
        <v>30.7</v>
      </c>
      <c r="K49" s="50">
        <v>74.099999999999994</v>
      </c>
    </row>
    <row r="50" spans="1:11" ht="15" thickBot="1" x14ac:dyDescent="0.4">
      <c r="A50" s="108">
        <v>45</v>
      </c>
      <c r="B50" s="81" t="s">
        <v>251</v>
      </c>
      <c r="C50" s="124">
        <v>177</v>
      </c>
      <c r="D50" s="74">
        <v>58.1</v>
      </c>
      <c r="E50" s="50">
        <v>37.700000000000003</v>
      </c>
      <c r="F50" s="50" t="s">
        <v>988</v>
      </c>
      <c r="G50" s="50">
        <v>178</v>
      </c>
      <c r="H50" s="74">
        <v>77.3</v>
      </c>
      <c r="I50" s="50">
        <v>4.4000000000000004</v>
      </c>
      <c r="J50" s="50">
        <v>68.599999999999994</v>
      </c>
      <c r="K50" s="50">
        <v>86</v>
      </c>
    </row>
    <row r="51" spans="1:11" ht="15" thickBot="1" x14ac:dyDescent="0.4">
      <c r="A51" s="108">
        <v>46</v>
      </c>
      <c r="B51" s="81" t="s">
        <v>252</v>
      </c>
      <c r="C51" s="124">
        <v>254</v>
      </c>
      <c r="D51" s="74">
        <v>93.8</v>
      </c>
      <c r="E51" s="50">
        <v>14.6</v>
      </c>
      <c r="F51" s="50">
        <v>58.1</v>
      </c>
      <c r="G51" s="50">
        <v>129.4</v>
      </c>
      <c r="H51" s="74">
        <v>87.7</v>
      </c>
      <c r="I51" s="50">
        <v>4.7</v>
      </c>
      <c r="J51" s="50">
        <v>78.400000000000006</v>
      </c>
      <c r="K51" s="50">
        <v>97.1</v>
      </c>
    </row>
    <row r="52" spans="1:11" ht="15" thickBot="1" x14ac:dyDescent="0.4">
      <c r="A52" s="108">
        <v>47</v>
      </c>
      <c r="B52" s="81" t="s">
        <v>253</v>
      </c>
      <c r="C52" s="124">
        <v>0</v>
      </c>
      <c r="D52" s="74">
        <v>0</v>
      </c>
      <c r="E52" s="50">
        <v>0</v>
      </c>
      <c r="F52" s="50">
        <v>0</v>
      </c>
      <c r="G52" s="50">
        <v>0</v>
      </c>
      <c r="H52" s="74">
        <v>0</v>
      </c>
      <c r="I52" s="50">
        <v>0</v>
      </c>
      <c r="J52" s="50">
        <v>0</v>
      </c>
      <c r="K52" s="50">
        <v>0</v>
      </c>
    </row>
    <row r="53" spans="1:11" ht="15" thickBot="1" x14ac:dyDescent="0.4">
      <c r="A53" s="108">
        <v>48</v>
      </c>
      <c r="B53" s="81" t="s">
        <v>254</v>
      </c>
      <c r="C53" s="124">
        <v>1</v>
      </c>
      <c r="D53" s="74">
        <v>0</v>
      </c>
      <c r="E53" s="50">
        <v>0</v>
      </c>
      <c r="F53" s="50">
        <v>0</v>
      </c>
      <c r="G53" s="50">
        <v>0</v>
      </c>
      <c r="H53" s="74">
        <v>52</v>
      </c>
      <c r="I53" s="50">
        <v>0</v>
      </c>
      <c r="J53" s="50">
        <v>52</v>
      </c>
      <c r="K53" s="50">
        <v>52</v>
      </c>
    </row>
    <row r="54" spans="1:11" ht="15" thickBot="1" x14ac:dyDescent="0.4">
      <c r="A54" s="108">
        <v>49</v>
      </c>
      <c r="B54" s="81" t="s">
        <v>255</v>
      </c>
      <c r="C54" s="124">
        <v>101</v>
      </c>
      <c r="D54" s="74">
        <v>52</v>
      </c>
      <c r="E54" s="50">
        <v>0</v>
      </c>
      <c r="F54" s="50">
        <v>0</v>
      </c>
      <c r="G54" s="50">
        <v>0</v>
      </c>
      <c r="H54" s="74">
        <v>89.9</v>
      </c>
      <c r="I54" s="50">
        <v>7.9</v>
      </c>
      <c r="J54" s="50">
        <v>74.2</v>
      </c>
      <c r="K54" s="50">
        <v>105.6</v>
      </c>
    </row>
    <row r="55" spans="1:11" ht="15" thickBot="1" x14ac:dyDescent="0.4">
      <c r="A55" s="108">
        <v>50</v>
      </c>
      <c r="B55" s="81" t="s">
        <v>256</v>
      </c>
      <c r="C55" s="124">
        <v>0</v>
      </c>
      <c r="D55" s="74">
        <v>0</v>
      </c>
      <c r="E55" s="50">
        <v>0</v>
      </c>
      <c r="F55" s="50">
        <v>0</v>
      </c>
      <c r="G55" s="50">
        <v>0</v>
      </c>
      <c r="H55" s="74">
        <v>0</v>
      </c>
      <c r="I55" s="50">
        <v>0</v>
      </c>
      <c r="J55" s="50">
        <v>0</v>
      </c>
      <c r="K55" s="50">
        <v>0</v>
      </c>
    </row>
    <row r="56" spans="1:11" ht="15" thickBot="1" x14ac:dyDescent="0.4">
      <c r="A56" s="108">
        <v>51</v>
      </c>
      <c r="B56" s="81" t="s">
        <v>257</v>
      </c>
      <c r="C56" s="124">
        <v>118</v>
      </c>
      <c r="D56" s="74">
        <v>63.7</v>
      </c>
      <c r="E56" s="50">
        <v>29.1</v>
      </c>
      <c r="F56" s="50" t="s">
        <v>989</v>
      </c>
      <c r="G56" s="50">
        <v>188.7</v>
      </c>
      <c r="H56" s="74">
        <v>70.3</v>
      </c>
      <c r="I56" s="50">
        <v>5.6</v>
      </c>
      <c r="J56" s="50">
        <v>59.2</v>
      </c>
      <c r="K56" s="50">
        <v>81.400000000000006</v>
      </c>
    </row>
    <row r="57" spans="1:11" ht="15" thickBot="1" x14ac:dyDescent="0.4">
      <c r="A57" s="108">
        <v>52</v>
      </c>
      <c r="B57" s="81" t="s">
        <v>258</v>
      </c>
      <c r="C57" s="124">
        <v>96</v>
      </c>
      <c r="D57" s="74">
        <v>50</v>
      </c>
      <c r="E57" s="50">
        <v>3</v>
      </c>
      <c r="F57" s="50">
        <v>41.6</v>
      </c>
      <c r="G57" s="50">
        <v>58.5</v>
      </c>
      <c r="H57" s="74">
        <v>76.3</v>
      </c>
      <c r="I57" s="50">
        <v>8.1</v>
      </c>
      <c r="J57" s="50">
        <v>60.2</v>
      </c>
      <c r="K57" s="50">
        <v>92.5</v>
      </c>
    </row>
    <row r="58" spans="1:11" ht="15" thickBot="1" x14ac:dyDescent="0.4">
      <c r="A58" s="108">
        <v>53</v>
      </c>
      <c r="B58" s="81" t="s">
        <v>259</v>
      </c>
      <c r="C58" s="124">
        <v>26</v>
      </c>
      <c r="D58" s="74">
        <v>104</v>
      </c>
      <c r="E58" s="50">
        <v>0</v>
      </c>
      <c r="F58" s="50">
        <v>0</v>
      </c>
      <c r="G58" s="50">
        <v>0</v>
      </c>
      <c r="H58" s="74">
        <v>7.5</v>
      </c>
      <c r="I58" s="50">
        <v>1.4</v>
      </c>
      <c r="J58" s="50">
        <v>4.5</v>
      </c>
      <c r="K58" s="50">
        <v>10.5</v>
      </c>
    </row>
    <row r="59" spans="1:11" ht="15" thickBot="1" x14ac:dyDescent="0.4">
      <c r="A59" s="108">
        <v>54</v>
      </c>
      <c r="B59" s="81" t="s">
        <v>260</v>
      </c>
      <c r="C59" s="124">
        <v>1</v>
      </c>
      <c r="D59" s="74">
        <v>48</v>
      </c>
      <c r="E59" s="50">
        <v>0</v>
      </c>
      <c r="F59" s="50">
        <v>0</v>
      </c>
      <c r="G59" s="50">
        <v>0</v>
      </c>
      <c r="H59" s="74">
        <v>0</v>
      </c>
      <c r="I59" s="50">
        <v>0</v>
      </c>
      <c r="J59" s="50">
        <v>0</v>
      </c>
      <c r="K59" s="50">
        <v>0</v>
      </c>
    </row>
    <row r="60" spans="1:11" ht="15" thickBot="1" x14ac:dyDescent="0.4">
      <c r="A60" s="108">
        <v>55</v>
      </c>
      <c r="B60" s="81" t="s">
        <v>261</v>
      </c>
      <c r="C60" s="124">
        <v>2</v>
      </c>
      <c r="D60" s="74">
        <v>0</v>
      </c>
      <c r="E60" s="50">
        <v>0</v>
      </c>
      <c r="F60" s="50">
        <v>0</v>
      </c>
      <c r="G60" s="50">
        <v>0</v>
      </c>
      <c r="H60" s="74">
        <v>44.6</v>
      </c>
      <c r="I60" s="50">
        <v>10.1</v>
      </c>
      <c r="J60" s="50">
        <v>12.4</v>
      </c>
      <c r="K60" s="50">
        <v>76.7</v>
      </c>
    </row>
    <row r="61" spans="1:11" ht="15" thickBot="1" x14ac:dyDescent="0.4">
      <c r="A61" s="108">
        <v>56</v>
      </c>
      <c r="B61" s="81" t="s">
        <v>262</v>
      </c>
      <c r="C61" s="124">
        <v>2</v>
      </c>
      <c r="D61" s="74">
        <v>0</v>
      </c>
      <c r="E61" s="50">
        <v>0</v>
      </c>
      <c r="F61" s="50">
        <v>0</v>
      </c>
      <c r="G61" s="50">
        <v>0</v>
      </c>
      <c r="H61" s="74">
        <v>1.9</v>
      </c>
      <c r="I61" s="50">
        <v>1.7</v>
      </c>
      <c r="J61" s="50">
        <v>0</v>
      </c>
      <c r="K61" s="50">
        <v>0</v>
      </c>
    </row>
    <row r="62" spans="1:11" ht="23.5" thickBot="1" x14ac:dyDescent="0.4">
      <c r="A62" s="108">
        <v>57</v>
      </c>
      <c r="B62" s="81" t="s">
        <v>263</v>
      </c>
      <c r="C62" s="124">
        <v>27</v>
      </c>
      <c r="D62" s="74">
        <v>185.8</v>
      </c>
      <c r="E62" s="50">
        <v>15.1</v>
      </c>
      <c r="F62" s="50">
        <v>137.80000000000001</v>
      </c>
      <c r="G62" s="50">
        <v>233.7</v>
      </c>
      <c r="H62" s="74">
        <v>105.2</v>
      </c>
      <c r="I62" s="50">
        <v>14.6</v>
      </c>
      <c r="J62" s="50">
        <v>75.8</v>
      </c>
      <c r="K62" s="50">
        <v>134.69999999999999</v>
      </c>
    </row>
    <row r="63" spans="1:11" ht="16" customHeight="1" thickBot="1" x14ac:dyDescent="0.4">
      <c r="A63" s="108">
        <v>58</v>
      </c>
      <c r="B63" s="81" t="s">
        <v>264</v>
      </c>
      <c r="C63" s="124">
        <v>32</v>
      </c>
      <c r="D63" s="74">
        <v>0</v>
      </c>
      <c r="E63" s="50">
        <v>0</v>
      </c>
      <c r="F63" s="50">
        <v>0</v>
      </c>
      <c r="G63" s="50">
        <v>0</v>
      </c>
      <c r="H63" s="74">
        <v>176.1</v>
      </c>
      <c r="I63" s="50">
        <v>22.6</v>
      </c>
      <c r="J63" s="50">
        <v>129.6</v>
      </c>
      <c r="K63" s="50">
        <v>222.6</v>
      </c>
    </row>
    <row r="64" spans="1:11" ht="15" thickBot="1" x14ac:dyDescent="0.4">
      <c r="A64" s="108">
        <v>59</v>
      </c>
      <c r="B64" s="81" t="s">
        <v>265</v>
      </c>
      <c r="C64" s="124">
        <v>380</v>
      </c>
      <c r="D64" s="74">
        <v>81.3</v>
      </c>
      <c r="E64" s="50">
        <v>21.9</v>
      </c>
      <c r="F64" s="50">
        <v>36.6</v>
      </c>
      <c r="G64" s="50">
        <v>125.9</v>
      </c>
      <c r="H64" s="74">
        <v>24.5</v>
      </c>
      <c r="I64" s="50">
        <v>2.9</v>
      </c>
      <c r="J64" s="50">
        <v>18.7</v>
      </c>
      <c r="K64" s="50">
        <v>30.3</v>
      </c>
    </row>
    <row r="65" spans="1:11" ht="15" thickBot="1" x14ac:dyDescent="0.4">
      <c r="A65" s="108">
        <v>60</v>
      </c>
      <c r="B65" s="81" t="s">
        <v>266</v>
      </c>
      <c r="C65" s="124">
        <v>10</v>
      </c>
      <c r="D65" s="74">
        <v>156</v>
      </c>
      <c r="E65" s="50">
        <v>0</v>
      </c>
      <c r="F65" s="50">
        <v>0</v>
      </c>
      <c r="G65" s="50">
        <v>0</v>
      </c>
      <c r="H65" s="74">
        <v>84.8</v>
      </c>
      <c r="I65" s="50">
        <v>12.2</v>
      </c>
      <c r="J65" s="50">
        <v>54.9</v>
      </c>
      <c r="K65" s="50">
        <v>114.7</v>
      </c>
    </row>
    <row r="66" spans="1:11" ht="23.5" thickBot="1" x14ac:dyDescent="0.4">
      <c r="A66" s="108">
        <v>61</v>
      </c>
      <c r="B66" s="81" t="s">
        <v>267</v>
      </c>
      <c r="C66" s="124">
        <v>52</v>
      </c>
      <c r="D66" s="74">
        <v>132.80000000000001</v>
      </c>
      <c r="E66" s="50">
        <v>75.599999999999994</v>
      </c>
      <c r="F66" s="50" t="s">
        <v>990</v>
      </c>
      <c r="G66" s="50">
        <v>1093</v>
      </c>
      <c r="H66" s="74">
        <v>119.4</v>
      </c>
      <c r="I66" s="50">
        <v>15.1</v>
      </c>
      <c r="J66" s="50">
        <v>89.1</v>
      </c>
      <c r="K66" s="50">
        <v>149.6</v>
      </c>
    </row>
    <row r="67" spans="1:11" ht="23.5" thickBot="1" x14ac:dyDescent="0.4">
      <c r="A67" s="108">
        <v>62</v>
      </c>
      <c r="B67" s="81" t="s">
        <v>268</v>
      </c>
      <c r="C67" s="124">
        <v>17</v>
      </c>
      <c r="D67" s="74">
        <v>0</v>
      </c>
      <c r="E67" s="50">
        <v>0</v>
      </c>
      <c r="F67" s="50">
        <v>0</v>
      </c>
      <c r="G67" s="50">
        <v>0</v>
      </c>
      <c r="H67" s="74">
        <v>68.3</v>
      </c>
      <c r="I67" s="50">
        <v>9.6999999999999993</v>
      </c>
      <c r="J67" s="50">
        <v>47.7</v>
      </c>
      <c r="K67" s="50">
        <v>88.9</v>
      </c>
    </row>
    <row r="68" spans="1:11" ht="23.5" thickBot="1" x14ac:dyDescent="0.4">
      <c r="A68" s="108">
        <v>63</v>
      </c>
      <c r="B68" s="81" t="s">
        <v>269</v>
      </c>
      <c r="C68" s="124">
        <v>11</v>
      </c>
      <c r="D68" s="74">
        <v>52</v>
      </c>
      <c r="E68" s="50">
        <v>0</v>
      </c>
      <c r="F68" s="50">
        <v>0</v>
      </c>
      <c r="G68" s="50">
        <v>0</v>
      </c>
      <c r="H68" s="74">
        <v>63.8</v>
      </c>
      <c r="I68" s="50">
        <v>18.7</v>
      </c>
      <c r="J68" s="50">
        <v>15.7</v>
      </c>
      <c r="K68" s="50">
        <v>111.9</v>
      </c>
    </row>
    <row r="69" spans="1:11" ht="23.5" thickBot="1" x14ac:dyDescent="0.4">
      <c r="A69" s="108">
        <v>64</v>
      </c>
      <c r="B69" s="81" t="s">
        <v>270</v>
      </c>
      <c r="C69" s="124">
        <v>25</v>
      </c>
      <c r="D69" s="74">
        <v>260</v>
      </c>
      <c r="E69" s="50">
        <v>0</v>
      </c>
      <c r="F69" s="50">
        <v>260</v>
      </c>
      <c r="G69" s="50">
        <v>260</v>
      </c>
      <c r="H69" s="74">
        <v>91.1</v>
      </c>
      <c r="I69" s="50">
        <v>17.7</v>
      </c>
      <c r="J69" s="50">
        <v>53.1</v>
      </c>
      <c r="K69" s="50">
        <v>129.1</v>
      </c>
    </row>
    <row r="70" spans="1:11" ht="15" thickBot="1" x14ac:dyDescent="0.4">
      <c r="A70" s="108">
        <v>65</v>
      </c>
      <c r="B70" s="81" t="s">
        <v>271</v>
      </c>
      <c r="C70" s="124">
        <v>11</v>
      </c>
      <c r="D70" s="74">
        <v>260</v>
      </c>
      <c r="E70" s="50">
        <v>0</v>
      </c>
      <c r="F70" s="50">
        <v>260</v>
      </c>
      <c r="G70" s="50">
        <v>260</v>
      </c>
      <c r="H70" s="74">
        <v>75.5</v>
      </c>
      <c r="I70" s="50">
        <v>19.7</v>
      </c>
      <c r="J70" s="50">
        <v>32.4</v>
      </c>
      <c r="K70" s="50">
        <v>118.5</v>
      </c>
    </row>
    <row r="71" spans="1:11" ht="15" thickBot="1" x14ac:dyDescent="0.4">
      <c r="A71" s="108">
        <v>66</v>
      </c>
      <c r="B71" s="81" t="s">
        <v>272</v>
      </c>
      <c r="C71" s="124">
        <v>3</v>
      </c>
      <c r="D71" s="74">
        <v>0</v>
      </c>
      <c r="E71" s="50">
        <v>0</v>
      </c>
      <c r="F71" s="50">
        <v>0</v>
      </c>
      <c r="G71" s="50">
        <v>0</v>
      </c>
      <c r="H71" s="74">
        <v>46.9</v>
      </c>
      <c r="I71" s="50">
        <v>15.7</v>
      </c>
      <c r="J71" s="50" t="s">
        <v>467</v>
      </c>
      <c r="K71" s="50">
        <v>246</v>
      </c>
    </row>
    <row r="72" spans="1:11" ht="15" thickBot="1" x14ac:dyDescent="0.4">
      <c r="A72" s="108">
        <v>67</v>
      </c>
      <c r="B72" s="81" t="s">
        <v>273</v>
      </c>
      <c r="C72" s="124">
        <v>3</v>
      </c>
      <c r="D72" s="74">
        <v>0</v>
      </c>
      <c r="E72" s="50">
        <v>0</v>
      </c>
      <c r="F72" s="50">
        <v>0</v>
      </c>
      <c r="G72" s="50">
        <v>0</v>
      </c>
      <c r="H72" s="74">
        <v>56.6</v>
      </c>
      <c r="I72" s="50">
        <v>9.6999999999999993</v>
      </c>
      <c r="J72" s="50">
        <v>31.6</v>
      </c>
      <c r="K72" s="50">
        <v>81.599999999999994</v>
      </c>
    </row>
    <row r="73" spans="1:11" ht="23.5" thickBot="1" x14ac:dyDescent="0.4">
      <c r="A73" s="108">
        <v>68</v>
      </c>
      <c r="B73" s="81" t="s">
        <v>274</v>
      </c>
      <c r="C73" s="124">
        <v>8</v>
      </c>
      <c r="D73" s="74">
        <v>208</v>
      </c>
      <c r="E73" s="50">
        <v>0</v>
      </c>
      <c r="F73" s="50">
        <v>0</v>
      </c>
      <c r="G73" s="50">
        <v>0</v>
      </c>
      <c r="H73" s="74">
        <v>103.9</v>
      </c>
      <c r="I73" s="50">
        <v>14.9</v>
      </c>
      <c r="J73" s="50">
        <v>69.5</v>
      </c>
      <c r="K73" s="50">
        <v>138.19999999999999</v>
      </c>
    </row>
    <row r="74" spans="1:11" ht="23.5" thickBot="1" x14ac:dyDescent="0.4">
      <c r="A74" s="108">
        <v>69</v>
      </c>
      <c r="B74" s="81" t="s">
        <v>275</v>
      </c>
      <c r="C74" s="124">
        <v>12</v>
      </c>
      <c r="D74" s="74">
        <v>0</v>
      </c>
      <c r="E74" s="50">
        <v>0</v>
      </c>
      <c r="F74" s="50">
        <v>0</v>
      </c>
      <c r="G74" s="50">
        <v>0</v>
      </c>
      <c r="H74" s="74">
        <v>164.8</v>
      </c>
      <c r="I74" s="50">
        <v>42.5</v>
      </c>
      <c r="J74" s="50">
        <v>66.900000000000006</v>
      </c>
      <c r="K74" s="50">
        <v>262.7</v>
      </c>
    </row>
    <row r="75" spans="1:11" ht="15" thickBot="1" x14ac:dyDescent="0.4">
      <c r="A75" s="108">
        <v>70</v>
      </c>
      <c r="B75" s="81" t="s">
        <v>276</v>
      </c>
      <c r="C75" s="124">
        <v>9</v>
      </c>
      <c r="D75" s="74">
        <v>0</v>
      </c>
      <c r="E75" s="50">
        <v>0</v>
      </c>
      <c r="F75" s="50">
        <v>0</v>
      </c>
      <c r="G75" s="50">
        <v>0</v>
      </c>
      <c r="H75" s="74">
        <v>119.5</v>
      </c>
      <c r="I75" s="50">
        <v>29.2</v>
      </c>
      <c r="J75" s="50">
        <v>57.2</v>
      </c>
      <c r="K75" s="50">
        <v>181.8</v>
      </c>
    </row>
    <row r="76" spans="1:11" ht="15" thickBot="1" x14ac:dyDescent="0.4">
      <c r="A76" s="108">
        <v>71</v>
      </c>
      <c r="B76" s="81" t="s">
        <v>277</v>
      </c>
      <c r="C76" s="124">
        <v>8</v>
      </c>
      <c r="D76" s="74">
        <v>0</v>
      </c>
      <c r="E76" s="50">
        <v>0</v>
      </c>
      <c r="F76" s="50">
        <v>0</v>
      </c>
      <c r="G76" s="50">
        <v>0</v>
      </c>
      <c r="H76" s="74">
        <v>49.2</v>
      </c>
      <c r="I76" s="50">
        <v>22.2</v>
      </c>
      <c r="J76" s="50" t="s">
        <v>545</v>
      </c>
      <c r="K76" s="50">
        <v>110.8</v>
      </c>
    </row>
    <row r="77" spans="1:11" ht="15" thickBot="1" x14ac:dyDescent="0.4">
      <c r="A77" s="108">
        <v>72</v>
      </c>
      <c r="B77" s="81" t="s">
        <v>278</v>
      </c>
      <c r="C77" s="124">
        <v>225</v>
      </c>
      <c r="D77" s="74">
        <v>90.5</v>
      </c>
      <c r="E77" s="50">
        <v>53.3</v>
      </c>
      <c r="F77" s="50" t="s">
        <v>991</v>
      </c>
      <c r="G77" s="50">
        <v>260.3</v>
      </c>
      <c r="H77" s="74">
        <v>80.900000000000006</v>
      </c>
      <c r="I77" s="50">
        <v>4.5</v>
      </c>
      <c r="J77" s="50">
        <v>72</v>
      </c>
      <c r="K77" s="50">
        <v>89.8</v>
      </c>
    </row>
    <row r="78" spans="1:11" ht="15" thickBot="1" x14ac:dyDescent="0.4">
      <c r="A78" s="108">
        <v>73</v>
      </c>
      <c r="B78" s="81" t="s">
        <v>279</v>
      </c>
      <c r="C78" s="124">
        <v>53</v>
      </c>
      <c r="D78" s="74">
        <v>8</v>
      </c>
      <c r="E78" s="50">
        <v>0</v>
      </c>
      <c r="F78" s="50">
        <v>0</v>
      </c>
      <c r="G78" s="50">
        <v>0</v>
      </c>
      <c r="H78" s="74">
        <v>29.4</v>
      </c>
      <c r="I78" s="50">
        <v>3.5</v>
      </c>
      <c r="J78" s="50">
        <v>22.4</v>
      </c>
      <c r="K78" s="50">
        <v>36.5</v>
      </c>
    </row>
    <row r="79" spans="1:11" ht="15" thickBot="1" x14ac:dyDescent="0.4">
      <c r="A79" s="108">
        <v>74</v>
      </c>
      <c r="B79" s="81" t="s">
        <v>280</v>
      </c>
      <c r="C79" s="124">
        <v>1</v>
      </c>
      <c r="D79" s="74">
        <v>0</v>
      </c>
      <c r="E79" s="50">
        <v>0</v>
      </c>
      <c r="F79" s="50">
        <v>0</v>
      </c>
      <c r="G79" s="50">
        <v>0</v>
      </c>
      <c r="H79" s="74">
        <v>40</v>
      </c>
      <c r="I79" s="50">
        <v>0</v>
      </c>
      <c r="J79" s="50">
        <v>0</v>
      </c>
      <c r="K79" s="50">
        <v>0</v>
      </c>
    </row>
    <row r="80" spans="1:11" ht="15" thickBot="1" x14ac:dyDescent="0.4">
      <c r="A80" s="108">
        <v>75</v>
      </c>
      <c r="B80" s="81" t="s">
        <v>281</v>
      </c>
      <c r="C80" s="124">
        <v>4</v>
      </c>
      <c r="D80" s="74">
        <v>0</v>
      </c>
      <c r="E80" s="50">
        <v>0</v>
      </c>
      <c r="F80" s="50">
        <v>0</v>
      </c>
      <c r="G80" s="50">
        <v>0</v>
      </c>
      <c r="H80" s="74">
        <v>149.80000000000001</v>
      </c>
      <c r="I80" s="50">
        <v>8.3000000000000007</v>
      </c>
      <c r="J80" s="50">
        <v>126.7</v>
      </c>
      <c r="K80" s="50">
        <v>172.9</v>
      </c>
    </row>
    <row r="81" spans="1:11" ht="15" thickBot="1" x14ac:dyDescent="0.4">
      <c r="A81" s="108">
        <v>76</v>
      </c>
      <c r="B81" s="81" t="s">
        <v>282</v>
      </c>
      <c r="C81" s="124">
        <v>52</v>
      </c>
      <c r="D81" s="74">
        <v>14.4</v>
      </c>
      <c r="E81" s="50">
        <v>3.1</v>
      </c>
      <c r="F81" s="50">
        <v>6.9</v>
      </c>
      <c r="G81" s="50">
        <v>22</v>
      </c>
      <c r="H81" s="74">
        <v>64.099999999999994</v>
      </c>
      <c r="I81" s="50">
        <v>7.9</v>
      </c>
      <c r="J81" s="50">
        <v>48.3</v>
      </c>
      <c r="K81" s="50">
        <v>79.900000000000006</v>
      </c>
    </row>
    <row r="82" spans="1:11" ht="15" thickBot="1" x14ac:dyDescent="0.4">
      <c r="A82" s="108">
        <v>77</v>
      </c>
      <c r="B82" s="81" t="s">
        <v>283</v>
      </c>
      <c r="C82" s="124">
        <v>324</v>
      </c>
      <c r="D82" s="74">
        <v>57.3</v>
      </c>
      <c r="E82" s="50">
        <v>19.2</v>
      </c>
      <c r="F82" s="50">
        <v>17.399999999999999</v>
      </c>
      <c r="G82" s="50">
        <v>97.2</v>
      </c>
      <c r="H82" s="74">
        <v>69.5</v>
      </c>
      <c r="I82" s="50">
        <v>3.2</v>
      </c>
      <c r="J82" s="50">
        <v>63.2</v>
      </c>
      <c r="K82" s="50">
        <v>75.900000000000006</v>
      </c>
    </row>
    <row r="83" spans="1:11" ht="15" thickBot="1" x14ac:dyDescent="0.4">
      <c r="A83" s="108">
        <v>78</v>
      </c>
      <c r="B83" s="81" t="s">
        <v>284</v>
      </c>
      <c r="C83" s="124">
        <v>120</v>
      </c>
      <c r="D83" s="74">
        <v>149.4</v>
      </c>
      <c r="E83" s="50">
        <v>467.7</v>
      </c>
      <c r="F83" s="50">
        <v>0</v>
      </c>
      <c r="G83" s="50">
        <v>0</v>
      </c>
      <c r="H83" s="74">
        <v>84.3</v>
      </c>
      <c r="I83" s="50">
        <v>28.9</v>
      </c>
      <c r="J83" s="50">
        <v>27</v>
      </c>
      <c r="K83" s="50">
        <v>141.5</v>
      </c>
    </row>
    <row r="84" spans="1:11" ht="15" thickBot="1" x14ac:dyDescent="0.4">
      <c r="A84" s="108">
        <v>79</v>
      </c>
      <c r="B84" s="81" t="s">
        <v>193</v>
      </c>
      <c r="C84" s="124">
        <v>882</v>
      </c>
      <c r="D84" s="74">
        <v>99.9</v>
      </c>
      <c r="E84" s="50">
        <v>16</v>
      </c>
      <c r="F84" s="50">
        <v>67.400000000000006</v>
      </c>
      <c r="G84" s="50">
        <v>132.4</v>
      </c>
      <c r="H84" s="74">
        <v>91</v>
      </c>
      <c r="I84" s="50">
        <v>2.4</v>
      </c>
      <c r="J84" s="50">
        <v>86.2</v>
      </c>
      <c r="K84" s="50">
        <v>95.8</v>
      </c>
    </row>
    <row r="85" spans="1:11" ht="15" thickBot="1" x14ac:dyDescent="0.4">
      <c r="A85" s="108">
        <v>80</v>
      </c>
      <c r="B85" s="81" t="s">
        <v>285</v>
      </c>
      <c r="C85" s="124">
        <v>44</v>
      </c>
      <c r="D85" s="74">
        <v>42.4</v>
      </c>
      <c r="E85" s="50">
        <v>9.6999999999999993</v>
      </c>
      <c r="F85" s="50">
        <v>0.6</v>
      </c>
      <c r="G85" s="50">
        <v>84.2</v>
      </c>
      <c r="H85" s="74">
        <v>56.3</v>
      </c>
      <c r="I85" s="50">
        <v>8</v>
      </c>
      <c r="J85" s="50">
        <v>40.1</v>
      </c>
      <c r="K85" s="50">
        <v>72.599999999999994</v>
      </c>
    </row>
    <row r="86" spans="1:11" ht="15" thickBot="1" x14ac:dyDescent="0.4">
      <c r="A86" s="108">
        <v>81</v>
      </c>
      <c r="B86" s="81" t="s">
        <v>286</v>
      </c>
      <c r="C86" s="124">
        <v>0</v>
      </c>
      <c r="D86" s="74">
        <v>0</v>
      </c>
      <c r="E86" s="50">
        <v>0</v>
      </c>
      <c r="F86" s="50">
        <v>0</v>
      </c>
      <c r="G86" s="50">
        <v>0</v>
      </c>
      <c r="H86" s="74">
        <v>0</v>
      </c>
      <c r="I86" s="50">
        <v>0</v>
      </c>
      <c r="J86" s="50">
        <v>0</v>
      </c>
      <c r="K86" s="50">
        <v>0</v>
      </c>
    </row>
    <row r="87" spans="1:11" ht="15" thickBot="1" x14ac:dyDescent="0.4">
      <c r="A87" s="108">
        <v>82</v>
      </c>
      <c r="B87" s="81" t="s">
        <v>287</v>
      </c>
      <c r="C87" s="124">
        <v>16</v>
      </c>
      <c r="D87" s="74">
        <v>36</v>
      </c>
      <c r="E87" s="50">
        <v>0</v>
      </c>
      <c r="F87" s="50">
        <v>0</v>
      </c>
      <c r="G87" s="50">
        <v>0</v>
      </c>
      <c r="H87" s="74">
        <v>10.7</v>
      </c>
      <c r="I87" s="50">
        <v>4.5999999999999996</v>
      </c>
      <c r="J87" s="50">
        <v>0.4</v>
      </c>
      <c r="K87" s="50">
        <v>21</v>
      </c>
    </row>
    <row r="88" spans="1:11" ht="15" thickBot="1" x14ac:dyDescent="0.4">
      <c r="A88" s="108">
        <v>83</v>
      </c>
      <c r="B88" s="81" t="s">
        <v>288</v>
      </c>
      <c r="C88" s="124">
        <v>24</v>
      </c>
      <c r="D88" s="74">
        <v>28.5</v>
      </c>
      <c r="E88" s="50">
        <v>0</v>
      </c>
      <c r="F88" s="50">
        <v>0</v>
      </c>
      <c r="G88" s="50">
        <v>0</v>
      </c>
      <c r="H88" s="74">
        <v>20.5</v>
      </c>
      <c r="I88" s="50">
        <v>4.7</v>
      </c>
      <c r="J88" s="50">
        <v>10.8</v>
      </c>
      <c r="K88" s="50">
        <v>30.3</v>
      </c>
    </row>
    <row r="89" spans="1:11" ht="15" thickBot="1" x14ac:dyDescent="0.4">
      <c r="A89" s="108">
        <v>84</v>
      </c>
      <c r="B89" s="81" t="s">
        <v>289</v>
      </c>
      <c r="C89" s="124">
        <v>71</v>
      </c>
      <c r="D89" s="74">
        <v>108.9</v>
      </c>
      <c r="E89" s="50">
        <v>40</v>
      </c>
      <c r="F89" s="50" t="s">
        <v>992</v>
      </c>
      <c r="G89" s="50">
        <v>281.10000000000002</v>
      </c>
      <c r="H89" s="74">
        <v>56.4</v>
      </c>
      <c r="I89" s="50">
        <v>5.7</v>
      </c>
      <c r="J89" s="50">
        <v>45</v>
      </c>
      <c r="K89" s="50">
        <v>67.900000000000006</v>
      </c>
    </row>
    <row r="90" spans="1:11" ht="15" thickBot="1" x14ac:dyDescent="0.4">
      <c r="A90" s="108">
        <v>85</v>
      </c>
      <c r="B90" s="81" t="s">
        <v>290</v>
      </c>
      <c r="C90" s="124">
        <v>12</v>
      </c>
      <c r="D90" s="74">
        <v>9.8000000000000007</v>
      </c>
      <c r="E90" s="50">
        <v>0</v>
      </c>
      <c r="F90" s="50">
        <v>0</v>
      </c>
      <c r="G90" s="50">
        <v>0</v>
      </c>
      <c r="H90" s="74">
        <v>6.7</v>
      </c>
      <c r="I90" s="50">
        <v>4.4000000000000004</v>
      </c>
      <c r="J90" s="50" t="s">
        <v>993</v>
      </c>
      <c r="K90" s="50">
        <v>17.100000000000001</v>
      </c>
    </row>
    <row r="91" spans="1:11" ht="23.5" thickBot="1" x14ac:dyDescent="0.4">
      <c r="A91" s="108">
        <v>86</v>
      </c>
      <c r="B91" s="81" t="s">
        <v>291</v>
      </c>
      <c r="C91" s="124">
        <v>196</v>
      </c>
      <c r="D91" s="74">
        <v>55.1</v>
      </c>
      <c r="E91" s="50">
        <v>15.1</v>
      </c>
      <c r="F91" s="50">
        <v>19.399999999999999</v>
      </c>
      <c r="G91" s="50">
        <v>90.9</v>
      </c>
      <c r="H91" s="74">
        <v>116.5</v>
      </c>
      <c r="I91" s="50">
        <v>5.3</v>
      </c>
      <c r="J91" s="50">
        <v>106.2</v>
      </c>
      <c r="K91" s="50">
        <v>126.9</v>
      </c>
    </row>
    <row r="92" spans="1:11" ht="23.5" thickBot="1" x14ac:dyDescent="0.4">
      <c r="A92" s="108">
        <v>87</v>
      </c>
      <c r="B92" s="81" t="s">
        <v>292</v>
      </c>
      <c r="C92" s="124">
        <v>153</v>
      </c>
      <c r="D92" s="74">
        <v>176.7</v>
      </c>
      <c r="E92" s="50">
        <v>127.3</v>
      </c>
      <c r="F92" s="50" t="s">
        <v>994</v>
      </c>
      <c r="G92" s="50">
        <v>1794.2</v>
      </c>
      <c r="H92" s="74">
        <v>130</v>
      </c>
      <c r="I92" s="50">
        <v>6.5</v>
      </c>
      <c r="J92" s="50">
        <v>117.2</v>
      </c>
      <c r="K92" s="50">
        <v>142.9</v>
      </c>
    </row>
    <row r="93" spans="1:11" ht="23.5" thickBot="1" x14ac:dyDescent="0.4">
      <c r="A93" s="108">
        <v>88</v>
      </c>
      <c r="B93" s="81" t="s">
        <v>293</v>
      </c>
      <c r="C93" s="124">
        <v>68</v>
      </c>
      <c r="D93" s="74">
        <v>156</v>
      </c>
      <c r="E93" s="50">
        <v>0</v>
      </c>
      <c r="F93" s="50">
        <v>0</v>
      </c>
      <c r="G93" s="50">
        <v>0</v>
      </c>
      <c r="H93" s="74">
        <v>152.1</v>
      </c>
      <c r="I93" s="50">
        <v>10.4</v>
      </c>
      <c r="J93" s="50">
        <v>131.19999999999999</v>
      </c>
      <c r="K93" s="50">
        <v>173</v>
      </c>
    </row>
    <row r="94" spans="1:11" ht="23.5" thickBot="1" x14ac:dyDescent="0.4">
      <c r="A94" s="108">
        <v>89</v>
      </c>
      <c r="B94" s="81" t="s">
        <v>294</v>
      </c>
      <c r="C94" s="124">
        <v>31</v>
      </c>
      <c r="D94" s="74">
        <v>120.2</v>
      </c>
      <c r="E94" s="50">
        <v>33.5</v>
      </c>
      <c r="F94" s="50" t="s">
        <v>449</v>
      </c>
      <c r="G94" s="50">
        <v>264.60000000000002</v>
      </c>
      <c r="H94" s="74">
        <v>122.5</v>
      </c>
      <c r="I94" s="50">
        <v>17.5</v>
      </c>
      <c r="J94" s="50">
        <v>86.2</v>
      </c>
      <c r="K94" s="50">
        <v>158.80000000000001</v>
      </c>
    </row>
    <row r="95" spans="1:11" ht="23.5" thickBot="1" x14ac:dyDescent="0.4">
      <c r="A95" s="108">
        <v>90</v>
      </c>
      <c r="B95" s="81" t="s">
        <v>295</v>
      </c>
      <c r="C95" s="124">
        <v>6</v>
      </c>
      <c r="D95" s="74">
        <v>12</v>
      </c>
      <c r="E95" s="50">
        <v>0</v>
      </c>
      <c r="F95" s="50">
        <v>0</v>
      </c>
      <c r="G95" s="50">
        <v>0</v>
      </c>
      <c r="H95" s="74">
        <v>124</v>
      </c>
      <c r="I95" s="50">
        <v>24.6</v>
      </c>
      <c r="J95" s="50">
        <v>45.8</v>
      </c>
      <c r="K95" s="50">
        <v>202.2</v>
      </c>
    </row>
    <row r="96" spans="1:11" ht="15" thickBot="1" x14ac:dyDescent="0.4">
      <c r="A96" s="108">
        <v>91</v>
      </c>
      <c r="B96" s="81" t="s">
        <v>296</v>
      </c>
      <c r="C96" s="124">
        <v>319</v>
      </c>
      <c r="D96" s="74">
        <v>104.3</v>
      </c>
      <c r="E96" s="50">
        <v>31.9</v>
      </c>
      <c r="F96" s="50">
        <v>35.299999999999997</v>
      </c>
      <c r="G96" s="50">
        <v>173.3</v>
      </c>
      <c r="H96" s="74">
        <v>64.900000000000006</v>
      </c>
      <c r="I96" s="50">
        <v>3.5</v>
      </c>
      <c r="J96" s="50">
        <v>58</v>
      </c>
      <c r="K96" s="50">
        <v>71.7</v>
      </c>
    </row>
    <row r="97" spans="1:11" ht="15" thickBot="1" x14ac:dyDescent="0.4">
      <c r="A97" s="108">
        <v>92</v>
      </c>
      <c r="B97" s="81" t="s">
        <v>297</v>
      </c>
      <c r="C97" s="124">
        <v>101</v>
      </c>
      <c r="D97" s="74">
        <v>315.2</v>
      </c>
      <c r="E97" s="50">
        <v>104.2</v>
      </c>
      <c r="F97" s="50" t="s">
        <v>995</v>
      </c>
      <c r="G97" s="50">
        <v>1639.2</v>
      </c>
      <c r="H97" s="74">
        <v>108</v>
      </c>
      <c r="I97" s="50">
        <v>9.3000000000000007</v>
      </c>
      <c r="J97" s="50">
        <v>89.6</v>
      </c>
      <c r="K97" s="50">
        <v>126.4</v>
      </c>
    </row>
    <row r="98" spans="1:11" ht="15" thickBot="1" x14ac:dyDescent="0.4">
      <c r="A98" s="108">
        <v>93</v>
      </c>
      <c r="B98" s="81" t="s">
        <v>298</v>
      </c>
      <c r="C98" s="124">
        <v>48</v>
      </c>
      <c r="D98" s="74">
        <v>315.2</v>
      </c>
      <c r="E98" s="50">
        <v>104.2</v>
      </c>
      <c r="F98" s="50" t="s">
        <v>995</v>
      </c>
      <c r="G98" s="50">
        <v>1639.2</v>
      </c>
      <c r="H98" s="74">
        <v>69.5</v>
      </c>
      <c r="I98" s="50">
        <v>7.3</v>
      </c>
      <c r="J98" s="50">
        <v>54.7</v>
      </c>
      <c r="K98" s="50">
        <v>84.3</v>
      </c>
    </row>
    <row r="99" spans="1:11" ht="15" thickBot="1" x14ac:dyDescent="0.4">
      <c r="A99" s="108">
        <v>94</v>
      </c>
      <c r="B99" s="81" t="s">
        <v>299</v>
      </c>
      <c r="C99" s="124">
        <v>117</v>
      </c>
      <c r="D99" s="74">
        <v>136.4</v>
      </c>
      <c r="E99" s="50">
        <v>56.4</v>
      </c>
      <c r="F99" s="50">
        <v>3.1</v>
      </c>
      <c r="G99" s="50">
        <v>269.60000000000002</v>
      </c>
      <c r="H99" s="74">
        <v>77.7</v>
      </c>
      <c r="I99" s="50">
        <v>10</v>
      </c>
      <c r="J99" s="50">
        <v>57.9</v>
      </c>
      <c r="K99" s="50">
        <v>97.4</v>
      </c>
    </row>
    <row r="100" spans="1:11" ht="15" thickBot="1" x14ac:dyDescent="0.4">
      <c r="A100" s="108">
        <v>95</v>
      </c>
      <c r="B100" s="81" t="s">
        <v>300</v>
      </c>
      <c r="C100" s="124">
        <v>34</v>
      </c>
      <c r="D100" s="74">
        <v>15.8</v>
      </c>
      <c r="E100" s="50">
        <v>13.7</v>
      </c>
      <c r="F100" s="50" t="s">
        <v>996</v>
      </c>
      <c r="G100" s="50">
        <v>54</v>
      </c>
      <c r="H100" s="74">
        <v>221.7</v>
      </c>
      <c r="I100" s="50">
        <v>31.8</v>
      </c>
      <c r="J100" s="50">
        <v>157.80000000000001</v>
      </c>
      <c r="K100" s="50">
        <v>285.5</v>
      </c>
    </row>
    <row r="101" spans="1:11" ht="15" thickBot="1" x14ac:dyDescent="0.4">
      <c r="A101" s="108">
        <v>96</v>
      </c>
      <c r="B101" s="81" t="s">
        <v>301</v>
      </c>
      <c r="C101" s="124">
        <v>1</v>
      </c>
      <c r="D101" s="74">
        <v>0</v>
      </c>
      <c r="E101" s="50">
        <v>0</v>
      </c>
      <c r="F101" s="50">
        <v>0</v>
      </c>
      <c r="G101" s="50">
        <v>0</v>
      </c>
      <c r="H101" s="74">
        <v>1</v>
      </c>
      <c r="I101" s="50">
        <v>0</v>
      </c>
      <c r="J101" s="50">
        <v>1</v>
      </c>
      <c r="K101" s="50">
        <v>1</v>
      </c>
    </row>
    <row r="102" spans="1:11" ht="15" thickBot="1" x14ac:dyDescent="0.4">
      <c r="A102" s="108">
        <v>97</v>
      </c>
      <c r="B102" s="81" t="s">
        <v>302</v>
      </c>
      <c r="C102" s="124">
        <v>3</v>
      </c>
      <c r="D102" s="74">
        <v>4</v>
      </c>
      <c r="E102" s="50">
        <v>0</v>
      </c>
      <c r="F102" s="50">
        <v>4</v>
      </c>
      <c r="G102" s="50">
        <v>4</v>
      </c>
      <c r="H102" s="74">
        <v>782.3</v>
      </c>
      <c r="I102" s="50">
        <v>0</v>
      </c>
      <c r="J102" s="50">
        <v>0</v>
      </c>
      <c r="K102" s="50">
        <v>0</v>
      </c>
    </row>
    <row r="103" spans="1:11" ht="15" thickBot="1" x14ac:dyDescent="0.4">
      <c r="A103" s="108">
        <v>98</v>
      </c>
      <c r="B103" s="81" t="s">
        <v>303</v>
      </c>
      <c r="C103" s="124">
        <v>18</v>
      </c>
      <c r="D103" s="74">
        <v>0</v>
      </c>
      <c r="E103" s="50">
        <v>0</v>
      </c>
      <c r="F103" s="50">
        <v>0</v>
      </c>
      <c r="G103" s="50">
        <v>0</v>
      </c>
      <c r="H103" s="74">
        <v>55.9</v>
      </c>
      <c r="I103" s="50">
        <v>18.399999999999999</v>
      </c>
      <c r="J103" s="50">
        <v>17.2</v>
      </c>
      <c r="K103" s="50">
        <v>94.7</v>
      </c>
    </row>
    <row r="104" spans="1:11" ht="15" thickBot="1" x14ac:dyDescent="0.4">
      <c r="A104" s="108">
        <v>99</v>
      </c>
      <c r="B104" s="81" t="s">
        <v>304</v>
      </c>
      <c r="C104" s="124">
        <v>129</v>
      </c>
      <c r="D104" s="74">
        <v>146</v>
      </c>
      <c r="E104" s="50">
        <v>38.9</v>
      </c>
      <c r="F104" s="50">
        <v>38</v>
      </c>
      <c r="G104" s="50">
        <v>254</v>
      </c>
      <c r="H104" s="74">
        <v>67</v>
      </c>
      <c r="I104" s="50">
        <v>5.3</v>
      </c>
      <c r="J104" s="50">
        <v>56.4</v>
      </c>
      <c r="K104" s="50">
        <v>77.599999999999994</v>
      </c>
    </row>
    <row r="105" spans="1:11" ht="15" thickBot="1" x14ac:dyDescent="0.4">
      <c r="A105" s="108">
        <v>100</v>
      </c>
      <c r="B105" s="81" t="s">
        <v>305</v>
      </c>
      <c r="C105" s="124">
        <v>0</v>
      </c>
      <c r="D105" s="74">
        <v>0</v>
      </c>
      <c r="E105" s="50">
        <v>0</v>
      </c>
      <c r="F105" s="50">
        <v>0</v>
      </c>
      <c r="G105" s="50">
        <v>0</v>
      </c>
      <c r="H105" s="74">
        <v>0</v>
      </c>
      <c r="I105" s="50">
        <v>0</v>
      </c>
      <c r="J105" s="50">
        <v>0</v>
      </c>
      <c r="K105" s="50">
        <v>0</v>
      </c>
    </row>
    <row r="106" spans="1:11" ht="15" thickBot="1" x14ac:dyDescent="0.4">
      <c r="A106" s="108">
        <v>101</v>
      </c>
      <c r="B106" s="81" t="s">
        <v>306</v>
      </c>
      <c r="C106" s="124">
        <v>33</v>
      </c>
      <c r="D106" s="74">
        <v>35.200000000000003</v>
      </c>
      <c r="E106" s="50">
        <v>48.5</v>
      </c>
      <c r="F106" s="50">
        <v>0</v>
      </c>
      <c r="G106" s="50">
        <v>0</v>
      </c>
      <c r="H106" s="74">
        <v>102.2</v>
      </c>
      <c r="I106" s="50">
        <v>29.4</v>
      </c>
      <c r="J106" s="50">
        <v>40.200000000000003</v>
      </c>
      <c r="K106" s="50">
        <v>164.2</v>
      </c>
    </row>
    <row r="107" spans="1:11" ht="15" thickBot="1" x14ac:dyDescent="0.4">
      <c r="A107" s="108">
        <v>102</v>
      </c>
      <c r="B107" s="81" t="s">
        <v>307</v>
      </c>
      <c r="C107" s="124">
        <v>4</v>
      </c>
      <c r="D107" s="74">
        <v>0</v>
      </c>
      <c r="E107" s="50">
        <v>0</v>
      </c>
      <c r="F107" s="50">
        <v>0</v>
      </c>
      <c r="G107" s="50">
        <v>0</v>
      </c>
      <c r="H107" s="74">
        <v>58.9</v>
      </c>
      <c r="I107" s="50">
        <v>703.6</v>
      </c>
      <c r="J107" s="50">
        <v>0</v>
      </c>
      <c r="K107" s="50">
        <v>0</v>
      </c>
    </row>
    <row r="108" spans="1:11" ht="16" customHeight="1" thickBot="1" x14ac:dyDescent="0.4">
      <c r="A108" s="108">
        <v>103</v>
      </c>
      <c r="B108" s="81" t="s">
        <v>308</v>
      </c>
      <c r="C108" s="124">
        <v>362</v>
      </c>
      <c r="D108" s="74">
        <v>59.6</v>
      </c>
      <c r="E108" s="50">
        <v>23.2</v>
      </c>
      <c r="F108" s="50">
        <v>9.1999999999999993</v>
      </c>
      <c r="G108" s="50">
        <v>110.1</v>
      </c>
      <c r="H108" s="74">
        <v>48.5</v>
      </c>
      <c r="I108" s="50">
        <v>5</v>
      </c>
      <c r="J108" s="50">
        <v>38.6</v>
      </c>
      <c r="K108" s="50">
        <v>58.4</v>
      </c>
    </row>
    <row r="109" spans="1:11" ht="15" thickBot="1" x14ac:dyDescent="0.4">
      <c r="A109" s="108">
        <v>104</v>
      </c>
      <c r="B109" s="81" t="s">
        <v>309</v>
      </c>
      <c r="C109" s="124">
        <v>5</v>
      </c>
      <c r="D109" s="74">
        <v>0</v>
      </c>
      <c r="E109" s="50">
        <v>0</v>
      </c>
      <c r="F109" s="50">
        <v>0</v>
      </c>
      <c r="G109" s="50">
        <v>0</v>
      </c>
      <c r="H109" s="74">
        <v>59.6</v>
      </c>
      <c r="I109" s="50">
        <v>0</v>
      </c>
      <c r="J109" s="50">
        <v>0</v>
      </c>
      <c r="K109" s="50">
        <v>0</v>
      </c>
    </row>
    <row r="110" spans="1:11" ht="15" thickBot="1" x14ac:dyDescent="0.4">
      <c r="A110" s="108">
        <v>105</v>
      </c>
      <c r="B110" s="81" t="s">
        <v>310</v>
      </c>
      <c r="C110" s="124">
        <v>16</v>
      </c>
      <c r="D110" s="74">
        <v>344.6</v>
      </c>
      <c r="E110" s="50">
        <v>301.89999999999998</v>
      </c>
      <c r="F110" s="50" t="s">
        <v>497</v>
      </c>
      <c r="G110" s="50" t="s">
        <v>497</v>
      </c>
      <c r="H110" s="74">
        <v>77.8</v>
      </c>
      <c r="I110" s="50">
        <v>30.1</v>
      </c>
      <c r="J110" s="50">
        <v>6.7</v>
      </c>
      <c r="K110" s="50">
        <v>148.9</v>
      </c>
    </row>
    <row r="111" spans="1:11" ht="23.5" thickBot="1" x14ac:dyDescent="0.4">
      <c r="A111" s="108">
        <v>106</v>
      </c>
      <c r="B111" s="81" t="s">
        <v>311</v>
      </c>
      <c r="C111" s="124">
        <v>288</v>
      </c>
      <c r="D111" s="74">
        <v>2.6</v>
      </c>
      <c r="E111" s="50">
        <v>0.9</v>
      </c>
      <c r="F111" s="50">
        <v>0.7</v>
      </c>
      <c r="G111" s="50">
        <v>4.5</v>
      </c>
      <c r="H111" s="74">
        <v>9.6</v>
      </c>
      <c r="I111" s="50">
        <v>1.7</v>
      </c>
      <c r="J111" s="50">
        <v>6.2</v>
      </c>
      <c r="K111" s="50">
        <v>13</v>
      </c>
    </row>
    <row r="112" spans="1:11" ht="15" thickBot="1" x14ac:dyDescent="0.4">
      <c r="A112" s="108">
        <v>107</v>
      </c>
      <c r="B112" s="81" t="s">
        <v>312</v>
      </c>
      <c r="C112" s="124">
        <v>38</v>
      </c>
      <c r="D112" s="74">
        <v>6</v>
      </c>
      <c r="E112" s="50">
        <v>0</v>
      </c>
      <c r="F112" s="50">
        <v>0</v>
      </c>
      <c r="G112" s="50">
        <v>0</v>
      </c>
      <c r="H112" s="74">
        <v>8.6</v>
      </c>
      <c r="I112" s="50">
        <v>1.5</v>
      </c>
      <c r="J112" s="50">
        <v>5.6</v>
      </c>
      <c r="K112" s="50">
        <v>11.6</v>
      </c>
    </row>
    <row r="113" spans="1:11" ht="23.5" thickBot="1" x14ac:dyDescent="0.4">
      <c r="A113" s="108">
        <v>108</v>
      </c>
      <c r="B113" s="81" t="s">
        <v>313</v>
      </c>
      <c r="C113" s="124">
        <v>192</v>
      </c>
      <c r="D113" s="74">
        <v>6.5</v>
      </c>
      <c r="E113" s="50">
        <v>4.0999999999999996</v>
      </c>
      <c r="F113" s="50" t="s">
        <v>526</v>
      </c>
      <c r="G113" s="50">
        <v>18</v>
      </c>
      <c r="H113" s="74">
        <v>27.6</v>
      </c>
      <c r="I113" s="50">
        <v>4.3</v>
      </c>
      <c r="J113" s="50">
        <v>19.100000000000001</v>
      </c>
      <c r="K113" s="50">
        <v>36</v>
      </c>
    </row>
    <row r="114" spans="1:11" ht="15" thickBot="1" x14ac:dyDescent="0.4">
      <c r="A114" s="108">
        <v>109</v>
      </c>
      <c r="B114" s="81" t="s">
        <v>314</v>
      </c>
      <c r="C114" s="124">
        <v>5</v>
      </c>
      <c r="D114" s="74">
        <v>0</v>
      </c>
      <c r="E114" s="50">
        <v>0</v>
      </c>
      <c r="F114" s="50">
        <v>0</v>
      </c>
      <c r="G114" s="50">
        <v>0</v>
      </c>
      <c r="H114" s="74">
        <v>46.4</v>
      </c>
      <c r="I114" s="50">
        <v>4.2</v>
      </c>
      <c r="J114" s="50">
        <v>37.1</v>
      </c>
      <c r="K114" s="50">
        <v>55.7</v>
      </c>
    </row>
    <row r="115" spans="1:11" ht="15" thickBot="1" x14ac:dyDescent="0.4">
      <c r="A115" s="108">
        <v>110</v>
      </c>
      <c r="B115" s="81" t="s">
        <v>315</v>
      </c>
      <c r="C115" s="124">
        <v>0</v>
      </c>
      <c r="D115" s="74">
        <v>0</v>
      </c>
      <c r="E115" s="50">
        <v>0</v>
      </c>
      <c r="F115" s="50">
        <v>0</v>
      </c>
      <c r="G115" s="50">
        <v>0</v>
      </c>
      <c r="H115" s="74">
        <v>0</v>
      </c>
      <c r="I115" s="50">
        <v>0</v>
      </c>
      <c r="J115" s="50">
        <v>0</v>
      </c>
      <c r="K115" s="50">
        <v>0</v>
      </c>
    </row>
    <row r="116" spans="1:11" ht="15" thickBot="1" x14ac:dyDescent="0.4">
      <c r="A116" s="108">
        <v>111</v>
      </c>
      <c r="B116" s="81" t="s">
        <v>316</v>
      </c>
      <c r="C116" s="124">
        <v>0</v>
      </c>
      <c r="D116" s="74">
        <v>0</v>
      </c>
      <c r="E116" s="50">
        <v>0</v>
      </c>
      <c r="F116" s="50">
        <v>0</v>
      </c>
      <c r="G116" s="50">
        <v>0</v>
      </c>
      <c r="H116" s="74">
        <v>0</v>
      </c>
      <c r="I116" s="50">
        <v>0</v>
      </c>
      <c r="J116" s="50">
        <v>0</v>
      </c>
      <c r="K116" s="50">
        <v>0</v>
      </c>
    </row>
    <row r="117" spans="1:11" ht="15" thickBot="1" x14ac:dyDescent="0.4">
      <c r="A117" s="108">
        <v>112</v>
      </c>
      <c r="B117" s="81" t="s">
        <v>317</v>
      </c>
      <c r="C117" s="124">
        <v>8</v>
      </c>
      <c r="D117" s="74">
        <v>0</v>
      </c>
      <c r="E117" s="50">
        <v>0</v>
      </c>
      <c r="F117" s="50">
        <v>0</v>
      </c>
      <c r="G117" s="50">
        <v>0</v>
      </c>
      <c r="H117" s="74">
        <v>17.899999999999999</v>
      </c>
      <c r="I117" s="50">
        <v>16.7</v>
      </c>
      <c r="J117" s="50" t="s">
        <v>761</v>
      </c>
      <c r="K117" s="50">
        <v>60.8</v>
      </c>
    </row>
    <row r="118" spans="1:11" ht="15" thickBot="1" x14ac:dyDescent="0.4">
      <c r="A118" s="108">
        <v>113</v>
      </c>
      <c r="B118" s="81" t="s">
        <v>318</v>
      </c>
      <c r="C118" s="124">
        <v>3</v>
      </c>
      <c r="D118" s="74">
        <v>0</v>
      </c>
      <c r="E118" s="50">
        <v>0</v>
      </c>
      <c r="F118" s="50">
        <v>0</v>
      </c>
      <c r="G118" s="50">
        <v>0</v>
      </c>
      <c r="H118" s="74">
        <v>31.4</v>
      </c>
      <c r="I118" s="50">
        <v>24.6</v>
      </c>
      <c r="J118" s="50" t="s">
        <v>997</v>
      </c>
      <c r="K118" s="50">
        <v>344.1</v>
      </c>
    </row>
    <row r="119" spans="1:11" ht="15" thickBot="1" x14ac:dyDescent="0.4">
      <c r="A119" s="108">
        <v>114</v>
      </c>
      <c r="B119" s="81" t="s">
        <v>319</v>
      </c>
      <c r="C119" s="124">
        <v>3</v>
      </c>
      <c r="D119" s="74">
        <v>0</v>
      </c>
      <c r="E119" s="50">
        <v>0</v>
      </c>
      <c r="F119" s="50">
        <v>0</v>
      </c>
      <c r="G119" s="50">
        <v>0</v>
      </c>
      <c r="H119" s="74">
        <v>52</v>
      </c>
      <c r="I119" s="50">
        <v>0</v>
      </c>
      <c r="J119" s="50">
        <v>52</v>
      </c>
      <c r="K119" s="50">
        <v>52</v>
      </c>
    </row>
    <row r="120" spans="1:11" ht="15" thickBot="1" x14ac:dyDescent="0.4">
      <c r="A120" s="108">
        <v>115</v>
      </c>
      <c r="B120" s="81" t="s">
        <v>320</v>
      </c>
      <c r="C120" s="124">
        <v>13</v>
      </c>
      <c r="D120" s="74">
        <v>104</v>
      </c>
      <c r="E120" s="50">
        <v>0</v>
      </c>
      <c r="F120" s="50">
        <v>0</v>
      </c>
      <c r="G120" s="50">
        <v>0</v>
      </c>
      <c r="H120" s="74">
        <v>82.5</v>
      </c>
      <c r="I120" s="50">
        <v>17.899999999999999</v>
      </c>
      <c r="J120" s="50">
        <v>40.299999999999997</v>
      </c>
      <c r="K120" s="50">
        <v>124.7</v>
      </c>
    </row>
    <row r="121" spans="1:11" ht="15" thickBot="1" x14ac:dyDescent="0.4">
      <c r="A121" s="108">
        <v>116</v>
      </c>
      <c r="B121" s="81" t="s">
        <v>321</v>
      </c>
      <c r="C121" s="124">
        <v>5</v>
      </c>
      <c r="D121" s="74">
        <v>0</v>
      </c>
      <c r="E121" s="50">
        <v>0</v>
      </c>
      <c r="F121" s="50">
        <v>0</v>
      </c>
      <c r="G121" s="50">
        <v>0</v>
      </c>
      <c r="H121" s="74">
        <v>34.200000000000003</v>
      </c>
      <c r="I121" s="50">
        <v>9.8000000000000007</v>
      </c>
      <c r="J121" s="50" t="s">
        <v>659</v>
      </c>
      <c r="K121" s="50">
        <v>76.599999999999994</v>
      </c>
    </row>
    <row r="122" spans="1:11" ht="15" thickBot="1" x14ac:dyDescent="0.4">
      <c r="A122" s="108">
        <v>117</v>
      </c>
      <c r="B122" s="81" t="s">
        <v>322</v>
      </c>
      <c r="C122" s="124">
        <v>1</v>
      </c>
      <c r="D122" s="74">
        <v>0</v>
      </c>
      <c r="E122" s="50">
        <v>0</v>
      </c>
      <c r="F122" s="50">
        <v>0</v>
      </c>
      <c r="G122" s="50">
        <v>0</v>
      </c>
      <c r="H122" s="74">
        <v>156</v>
      </c>
      <c r="I122" s="50">
        <v>0</v>
      </c>
      <c r="J122" s="50">
        <v>0</v>
      </c>
      <c r="K122" s="50">
        <v>0</v>
      </c>
    </row>
    <row r="123" spans="1:11" ht="15" thickBot="1" x14ac:dyDescent="0.4">
      <c r="A123" s="108">
        <v>118</v>
      </c>
      <c r="B123" s="81" t="s">
        <v>323</v>
      </c>
      <c r="C123" s="124">
        <v>23</v>
      </c>
      <c r="D123" s="74">
        <v>67.400000000000006</v>
      </c>
      <c r="E123" s="50">
        <v>34</v>
      </c>
      <c r="F123" s="50" t="s">
        <v>475</v>
      </c>
      <c r="G123" s="50">
        <v>154.9</v>
      </c>
      <c r="H123" s="74">
        <v>62.1</v>
      </c>
      <c r="I123" s="50">
        <v>8.1999999999999993</v>
      </c>
      <c r="J123" s="50">
        <v>45.2</v>
      </c>
      <c r="K123" s="50">
        <v>78.900000000000006</v>
      </c>
    </row>
    <row r="124" spans="1:11" ht="15" thickBot="1" x14ac:dyDescent="0.4">
      <c r="A124" s="108">
        <v>119</v>
      </c>
      <c r="B124" s="81" t="s">
        <v>324</v>
      </c>
      <c r="C124" s="124">
        <v>57</v>
      </c>
      <c r="D124" s="74">
        <v>83.4</v>
      </c>
      <c r="E124" s="50">
        <v>0</v>
      </c>
      <c r="F124" s="50">
        <v>0</v>
      </c>
      <c r="G124" s="50">
        <v>0</v>
      </c>
      <c r="H124" s="74">
        <v>89.1</v>
      </c>
      <c r="I124" s="50">
        <v>6.3</v>
      </c>
      <c r="J124" s="50">
        <v>76.7</v>
      </c>
      <c r="K124" s="50">
        <v>101.6</v>
      </c>
    </row>
    <row r="125" spans="1:11" ht="15" thickBot="1" x14ac:dyDescent="0.4">
      <c r="A125" s="108">
        <v>120</v>
      </c>
      <c r="B125" s="81" t="s">
        <v>325</v>
      </c>
      <c r="C125" s="124">
        <v>141</v>
      </c>
      <c r="D125" s="74">
        <v>121.5</v>
      </c>
      <c r="E125" s="50">
        <v>11</v>
      </c>
      <c r="F125" s="50">
        <v>93.1</v>
      </c>
      <c r="G125" s="50">
        <v>149.9</v>
      </c>
      <c r="H125" s="74">
        <v>83.9</v>
      </c>
      <c r="I125" s="50">
        <v>3.7</v>
      </c>
      <c r="J125" s="50">
        <v>76.599999999999994</v>
      </c>
      <c r="K125" s="50">
        <v>91.3</v>
      </c>
    </row>
    <row r="126" spans="1:11" ht="15" thickBot="1" x14ac:dyDescent="0.4">
      <c r="A126" s="108">
        <v>121</v>
      </c>
      <c r="B126" s="81" t="s">
        <v>326</v>
      </c>
      <c r="C126" s="124">
        <v>1</v>
      </c>
      <c r="D126" s="74">
        <v>0</v>
      </c>
      <c r="E126" s="50">
        <v>0</v>
      </c>
      <c r="F126" s="50">
        <v>0</v>
      </c>
      <c r="G126" s="50">
        <v>0</v>
      </c>
      <c r="H126" s="74">
        <v>52</v>
      </c>
      <c r="I126" s="50">
        <v>0</v>
      </c>
      <c r="J126" s="50">
        <v>0</v>
      </c>
      <c r="K126" s="50">
        <v>0</v>
      </c>
    </row>
    <row r="127" spans="1:11" ht="15" thickBot="1" x14ac:dyDescent="0.4">
      <c r="A127" s="108">
        <v>122</v>
      </c>
      <c r="B127" s="81" t="s">
        <v>327</v>
      </c>
      <c r="C127" s="124">
        <v>10</v>
      </c>
      <c r="D127" s="74">
        <v>0</v>
      </c>
      <c r="E127" s="50">
        <v>0</v>
      </c>
      <c r="F127" s="50">
        <v>0</v>
      </c>
      <c r="G127" s="50">
        <v>0</v>
      </c>
      <c r="H127" s="74">
        <v>102.2</v>
      </c>
      <c r="I127" s="50">
        <v>18.399999999999999</v>
      </c>
      <c r="J127" s="50">
        <v>61.7</v>
      </c>
      <c r="K127" s="50">
        <v>142.69999999999999</v>
      </c>
    </row>
    <row r="128" spans="1:11" ht="15" thickBot="1" x14ac:dyDescent="0.4">
      <c r="A128" s="108">
        <v>123</v>
      </c>
      <c r="B128" s="81" t="s">
        <v>328</v>
      </c>
      <c r="C128" s="124">
        <v>8</v>
      </c>
      <c r="D128" s="74">
        <v>0</v>
      </c>
      <c r="E128" s="50">
        <v>0</v>
      </c>
      <c r="F128" s="50">
        <v>0</v>
      </c>
      <c r="G128" s="50">
        <v>0</v>
      </c>
      <c r="H128" s="74">
        <v>77.400000000000006</v>
      </c>
      <c r="I128" s="50">
        <v>18.3</v>
      </c>
      <c r="J128" s="50">
        <v>34.1</v>
      </c>
      <c r="K128" s="50">
        <v>120.7</v>
      </c>
    </row>
    <row r="129" spans="1:11" ht="15" thickBot="1" x14ac:dyDescent="0.4">
      <c r="A129" s="108">
        <v>124</v>
      </c>
      <c r="B129" s="81" t="s">
        <v>329</v>
      </c>
      <c r="C129" s="124">
        <v>26</v>
      </c>
      <c r="D129" s="74">
        <v>52</v>
      </c>
      <c r="E129" s="50">
        <v>0</v>
      </c>
      <c r="F129" s="50">
        <v>52</v>
      </c>
      <c r="G129" s="50">
        <v>52</v>
      </c>
      <c r="H129" s="74">
        <v>65.400000000000006</v>
      </c>
      <c r="I129" s="50">
        <v>8.6999999999999993</v>
      </c>
      <c r="J129" s="50">
        <v>47.4</v>
      </c>
      <c r="K129" s="50">
        <v>83.3</v>
      </c>
    </row>
    <row r="130" spans="1:11" ht="15" thickBot="1" x14ac:dyDescent="0.4">
      <c r="A130" s="108">
        <v>125</v>
      </c>
      <c r="B130" s="81" t="s">
        <v>330</v>
      </c>
      <c r="C130" s="124">
        <v>20</v>
      </c>
      <c r="D130" s="74">
        <v>36.6</v>
      </c>
      <c r="E130" s="50">
        <v>60.1</v>
      </c>
      <c r="F130" s="50">
        <v>0</v>
      </c>
      <c r="G130" s="50">
        <v>0</v>
      </c>
      <c r="H130" s="74">
        <v>93.8</v>
      </c>
      <c r="I130" s="50">
        <v>14</v>
      </c>
      <c r="J130" s="50">
        <v>64.8</v>
      </c>
      <c r="K130" s="50">
        <v>122.8</v>
      </c>
    </row>
    <row r="131" spans="1:11" ht="15" thickBot="1" x14ac:dyDescent="0.4">
      <c r="A131" s="108">
        <v>126</v>
      </c>
      <c r="B131" s="81" t="s">
        <v>331</v>
      </c>
      <c r="C131" s="124">
        <v>20</v>
      </c>
      <c r="D131" s="74">
        <v>63.7</v>
      </c>
      <c r="E131" s="50">
        <v>45</v>
      </c>
      <c r="F131" s="50">
        <v>0</v>
      </c>
      <c r="G131" s="50">
        <v>0</v>
      </c>
      <c r="H131" s="74">
        <v>80.099999999999994</v>
      </c>
      <c r="I131" s="50">
        <v>11.1</v>
      </c>
      <c r="J131" s="50">
        <v>55.9</v>
      </c>
      <c r="K131" s="50">
        <v>104.3</v>
      </c>
    </row>
    <row r="132" spans="1:11" ht="15" thickBot="1" x14ac:dyDescent="0.4">
      <c r="A132" s="108">
        <v>127</v>
      </c>
      <c r="B132" s="81" t="s">
        <v>332</v>
      </c>
      <c r="C132" s="124">
        <v>122</v>
      </c>
      <c r="D132" s="74">
        <v>27.3</v>
      </c>
      <c r="E132" s="50">
        <v>2.4</v>
      </c>
      <c r="F132" s="50">
        <v>20.6</v>
      </c>
      <c r="G132" s="50">
        <v>34</v>
      </c>
      <c r="H132" s="74">
        <v>91.9</v>
      </c>
      <c r="I132" s="50">
        <v>4.9000000000000004</v>
      </c>
      <c r="J132" s="50">
        <v>82.1</v>
      </c>
      <c r="K132" s="50">
        <v>101.7</v>
      </c>
    </row>
    <row r="133" spans="1:11" ht="15" thickBot="1" x14ac:dyDescent="0.4">
      <c r="A133" s="108">
        <v>128</v>
      </c>
      <c r="B133" s="81" t="s">
        <v>333</v>
      </c>
      <c r="C133" s="124">
        <v>0</v>
      </c>
      <c r="D133" s="74">
        <v>0</v>
      </c>
      <c r="E133" s="50">
        <v>0</v>
      </c>
      <c r="F133" s="50">
        <v>0</v>
      </c>
      <c r="G133" s="50">
        <v>0</v>
      </c>
      <c r="H133" s="74">
        <v>0</v>
      </c>
      <c r="I133" s="50">
        <v>0</v>
      </c>
      <c r="J133" s="50">
        <v>0</v>
      </c>
      <c r="K133" s="50">
        <v>0</v>
      </c>
    </row>
    <row r="134" spans="1:11" ht="15" thickBot="1" x14ac:dyDescent="0.4">
      <c r="A134" s="108">
        <v>129</v>
      </c>
      <c r="B134" s="81" t="s">
        <v>334</v>
      </c>
      <c r="C134" s="124">
        <v>0</v>
      </c>
      <c r="D134" s="74">
        <v>0</v>
      </c>
      <c r="E134" s="50">
        <v>0</v>
      </c>
      <c r="F134" s="50">
        <v>0</v>
      </c>
      <c r="G134" s="50">
        <v>0</v>
      </c>
      <c r="H134" s="74">
        <v>0</v>
      </c>
      <c r="I134" s="50">
        <v>0</v>
      </c>
      <c r="J134" s="50">
        <v>0</v>
      </c>
      <c r="K134" s="50">
        <v>0</v>
      </c>
    </row>
    <row r="135" spans="1:11" ht="15" thickBot="1" x14ac:dyDescent="0.4">
      <c r="A135" s="108">
        <v>130</v>
      </c>
      <c r="B135" s="81" t="s">
        <v>335</v>
      </c>
      <c r="C135" s="124">
        <v>1</v>
      </c>
      <c r="D135" s="74">
        <v>0</v>
      </c>
      <c r="E135" s="50">
        <v>0</v>
      </c>
      <c r="F135" s="50">
        <v>0</v>
      </c>
      <c r="G135" s="50">
        <v>0</v>
      </c>
      <c r="H135" s="74">
        <v>4</v>
      </c>
      <c r="I135" s="50">
        <v>0</v>
      </c>
      <c r="J135" s="50">
        <v>0</v>
      </c>
      <c r="K135" s="50">
        <v>0</v>
      </c>
    </row>
    <row r="136" spans="1:11" ht="15" thickBot="1" x14ac:dyDescent="0.4">
      <c r="A136" s="108">
        <v>131</v>
      </c>
      <c r="B136" s="81" t="s">
        <v>336</v>
      </c>
      <c r="C136" s="124">
        <v>54</v>
      </c>
      <c r="D136" s="74">
        <v>12</v>
      </c>
      <c r="E136" s="50">
        <v>0</v>
      </c>
      <c r="F136" s="50">
        <v>0</v>
      </c>
      <c r="G136" s="50">
        <v>0</v>
      </c>
      <c r="H136" s="74">
        <v>39.299999999999997</v>
      </c>
      <c r="I136" s="50">
        <v>7.2</v>
      </c>
      <c r="J136" s="50">
        <v>24.8</v>
      </c>
      <c r="K136" s="50">
        <v>53.8</v>
      </c>
    </row>
    <row r="137" spans="1:11" ht="15" thickBot="1" x14ac:dyDescent="0.4">
      <c r="A137" s="108">
        <v>132</v>
      </c>
      <c r="B137" s="81" t="s">
        <v>337</v>
      </c>
      <c r="C137" s="124">
        <v>23</v>
      </c>
      <c r="D137" s="74">
        <v>8.5</v>
      </c>
      <c r="E137" s="50">
        <v>5.9</v>
      </c>
      <c r="F137" s="50" t="s">
        <v>998</v>
      </c>
      <c r="G137" s="50">
        <v>33.700000000000003</v>
      </c>
      <c r="H137" s="74">
        <v>78.599999999999994</v>
      </c>
      <c r="I137" s="50">
        <v>23.3</v>
      </c>
      <c r="J137" s="50">
        <v>27.3</v>
      </c>
      <c r="K137" s="50">
        <v>129.80000000000001</v>
      </c>
    </row>
    <row r="138" spans="1:11" ht="15" thickBot="1" x14ac:dyDescent="0.4">
      <c r="A138" s="108">
        <v>133</v>
      </c>
      <c r="B138" s="81" t="s">
        <v>338</v>
      </c>
      <c r="C138" s="124">
        <v>94</v>
      </c>
      <c r="D138" s="74">
        <v>190</v>
      </c>
      <c r="E138" s="50">
        <v>42.9</v>
      </c>
      <c r="F138" s="50">
        <v>85</v>
      </c>
      <c r="G138" s="50">
        <v>295.10000000000002</v>
      </c>
      <c r="H138" s="74">
        <v>60.4</v>
      </c>
      <c r="I138" s="50">
        <v>11.2</v>
      </c>
      <c r="J138" s="50">
        <v>38.1</v>
      </c>
      <c r="K138" s="50">
        <v>82.7</v>
      </c>
    </row>
    <row r="139" spans="1:11" ht="15" thickBot="1" x14ac:dyDescent="0.4">
      <c r="A139" s="108">
        <v>134</v>
      </c>
      <c r="B139" s="81" t="s">
        <v>339</v>
      </c>
      <c r="C139" s="124">
        <v>148</v>
      </c>
      <c r="D139" s="74">
        <v>103.8</v>
      </c>
      <c r="E139" s="50">
        <v>50.5</v>
      </c>
      <c r="F139" s="50" t="s">
        <v>611</v>
      </c>
      <c r="G139" s="50">
        <v>233.6</v>
      </c>
      <c r="H139" s="74">
        <v>57.2</v>
      </c>
      <c r="I139" s="50">
        <v>7.5</v>
      </c>
      <c r="J139" s="50">
        <v>42.4</v>
      </c>
      <c r="K139" s="50">
        <v>71.900000000000006</v>
      </c>
    </row>
    <row r="140" spans="1:11" ht="15" thickBot="1" x14ac:dyDescent="0.4">
      <c r="A140" s="108">
        <v>135</v>
      </c>
      <c r="B140" s="81" t="s">
        <v>340</v>
      </c>
      <c r="C140" s="124">
        <v>20</v>
      </c>
      <c r="D140" s="74">
        <v>302.7</v>
      </c>
      <c r="E140" s="50">
        <v>118.9</v>
      </c>
      <c r="F140" s="50">
        <v>0</v>
      </c>
      <c r="G140" s="50">
        <v>0</v>
      </c>
      <c r="H140" s="74">
        <v>44.7</v>
      </c>
      <c r="I140" s="50">
        <v>5.7</v>
      </c>
      <c r="J140" s="50">
        <v>33.1</v>
      </c>
      <c r="K140" s="50">
        <v>56.3</v>
      </c>
    </row>
    <row r="141" spans="1:11" ht="15" thickBot="1" x14ac:dyDescent="0.4">
      <c r="A141" s="108">
        <v>136</v>
      </c>
      <c r="B141" s="81" t="s">
        <v>341</v>
      </c>
      <c r="C141" s="124">
        <v>63</v>
      </c>
      <c r="D141" s="74">
        <v>52.2</v>
      </c>
      <c r="E141" s="50">
        <v>2.2999999999999998</v>
      </c>
      <c r="F141" s="50">
        <v>42.4</v>
      </c>
      <c r="G141" s="50">
        <v>62</v>
      </c>
      <c r="H141" s="74">
        <v>47.1</v>
      </c>
      <c r="I141" s="50">
        <v>4</v>
      </c>
      <c r="J141" s="50">
        <v>39.200000000000003</v>
      </c>
      <c r="K141" s="50">
        <v>55</v>
      </c>
    </row>
    <row r="142" spans="1:11" ht="15" thickBot="1" x14ac:dyDescent="0.4">
      <c r="A142" s="108">
        <v>137</v>
      </c>
      <c r="B142" s="81" t="s">
        <v>199</v>
      </c>
      <c r="C142" s="124">
        <v>415</v>
      </c>
      <c r="D142" s="74">
        <v>77.2</v>
      </c>
      <c r="E142" s="50">
        <v>9.6999999999999993</v>
      </c>
      <c r="F142" s="50">
        <v>57.1</v>
      </c>
      <c r="G142" s="50">
        <v>97.3</v>
      </c>
      <c r="H142" s="74">
        <v>74.400000000000006</v>
      </c>
      <c r="I142" s="50">
        <v>2.5</v>
      </c>
      <c r="J142" s="50">
        <v>69.599999999999994</v>
      </c>
      <c r="K142" s="50">
        <v>79.3</v>
      </c>
    </row>
    <row r="143" spans="1:11" ht="15" thickBot="1" x14ac:dyDescent="0.4">
      <c r="A143" s="108">
        <v>138</v>
      </c>
      <c r="B143" s="81" t="s">
        <v>342</v>
      </c>
      <c r="C143" s="124">
        <v>104</v>
      </c>
      <c r="D143" s="74">
        <v>14.3</v>
      </c>
      <c r="E143" s="50">
        <v>19.399999999999999</v>
      </c>
      <c r="F143" s="50" t="s">
        <v>999</v>
      </c>
      <c r="G143" s="50">
        <v>76</v>
      </c>
      <c r="H143" s="74">
        <v>13.5</v>
      </c>
      <c r="I143" s="50">
        <v>4.5</v>
      </c>
      <c r="J143" s="50">
        <v>4.5999999999999996</v>
      </c>
      <c r="K143" s="50">
        <v>22.4</v>
      </c>
    </row>
    <row r="144" spans="1:11" ht="16" customHeight="1" thickBot="1" x14ac:dyDescent="0.4">
      <c r="A144" s="108">
        <v>139</v>
      </c>
      <c r="B144" s="81" t="s">
        <v>343</v>
      </c>
      <c r="C144" s="124">
        <v>26</v>
      </c>
      <c r="D144" s="74">
        <v>1</v>
      </c>
      <c r="E144" s="50">
        <v>0</v>
      </c>
      <c r="F144" s="50">
        <v>1</v>
      </c>
      <c r="G144" s="50">
        <v>1</v>
      </c>
      <c r="H144" s="74">
        <v>10.7</v>
      </c>
      <c r="I144" s="50">
        <v>7.7</v>
      </c>
      <c r="J144" s="50" t="s">
        <v>645</v>
      </c>
      <c r="K144" s="50">
        <v>26.7</v>
      </c>
    </row>
    <row r="145" spans="1:11" ht="15" thickBot="1" x14ac:dyDescent="0.4">
      <c r="A145" s="108">
        <v>140</v>
      </c>
      <c r="B145" s="81" t="s">
        <v>344</v>
      </c>
      <c r="C145" s="124">
        <v>7</v>
      </c>
      <c r="D145" s="74">
        <v>0</v>
      </c>
      <c r="E145" s="50">
        <v>0</v>
      </c>
      <c r="F145" s="50">
        <v>0</v>
      </c>
      <c r="G145" s="50">
        <v>0</v>
      </c>
      <c r="H145" s="74">
        <v>1.7</v>
      </c>
      <c r="I145" s="50">
        <v>0.5</v>
      </c>
      <c r="J145" s="50">
        <v>0.4</v>
      </c>
      <c r="K145" s="50">
        <v>3</v>
      </c>
    </row>
    <row r="146" spans="1:11" ht="15" thickBot="1" x14ac:dyDescent="0.4">
      <c r="A146" s="108">
        <v>141</v>
      </c>
      <c r="B146" s="81" t="s">
        <v>345</v>
      </c>
      <c r="C146" s="124">
        <v>8</v>
      </c>
      <c r="D146" s="74">
        <v>0</v>
      </c>
      <c r="E146" s="50">
        <v>0</v>
      </c>
      <c r="F146" s="50">
        <v>0</v>
      </c>
      <c r="G146" s="50">
        <v>0</v>
      </c>
      <c r="H146" s="74">
        <v>8.1</v>
      </c>
      <c r="I146" s="50">
        <v>4.5</v>
      </c>
      <c r="J146" s="50" t="s">
        <v>524</v>
      </c>
      <c r="K146" s="50">
        <v>17.899999999999999</v>
      </c>
    </row>
    <row r="147" spans="1:11" ht="15" thickBot="1" x14ac:dyDescent="0.4">
      <c r="A147" s="108">
        <v>142</v>
      </c>
      <c r="B147" s="81" t="s">
        <v>346</v>
      </c>
      <c r="C147" s="124">
        <v>16</v>
      </c>
      <c r="D147" s="74">
        <v>6</v>
      </c>
      <c r="E147" s="50">
        <v>0</v>
      </c>
      <c r="F147" s="50">
        <v>6</v>
      </c>
      <c r="G147" s="50">
        <v>6</v>
      </c>
      <c r="H147" s="74">
        <v>48.4</v>
      </c>
      <c r="I147" s="50">
        <v>18.5</v>
      </c>
      <c r="J147" s="50">
        <v>6.6</v>
      </c>
      <c r="K147" s="50">
        <v>90.2</v>
      </c>
    </row>
    <row r="148" spans="1:11" ht="15" thickBot="1" x14ac:dyDescent="0.4">
      <c r="A148" s="108">
        <v>143</v>
      </c>
      <c r="B148" s="81" t="s">
        <v>347</v>
      </c>
      <c r="C148" s="124">
        <v>10</v>
      </c>
      <c r="D148" s="74">
        <v>52</v>
      </c>
      <c r="E148" s="50">
        <v>0</v>
      </c>
      <c r="F148" s="50">
        <v>0</v>
      </c>
      <c r="G148" s="50">
        <v>0</v>
      </c>
      <c r="H148" s="74">
        <v>80.7</v>
      </c>
      <c r="I148" s="50">
        <v>35.1</v>
      </c>
      <c r="J148" s="50" t="s">
        <v>1000</v>
      </c>
      <c r="K148" s="50">
        <v>192.6</v>
      </c>
    </row>
    <row r="149" spans="1:11" ht="23.5" thickBot="1" x14ac:dyDescent="0.4">
      <c r="A149" s="108">
        <v>144</v>
      </c>
      <c r="B149" s="81" t="s">
        <v>348</v>
      </c>
      <c r="C149" s="124">
        <v>2</v>
      </c>
      <c r="D149" s="74">
        <v>0</v>
      </c>
      <c r="E149" s="50">
        <v>0</v>
      </c>
      <c r="F149" s="50">
        <v>0</v>
      </c>
      <c r="G149" s="50">
        <v>0</v>
      </c>
      <c r="H149" s="74">
        <v>40.4</v>
      </c>
      <c r="I149" s="50">
        <v>12.7</v>
      </c>
      <c r="J149" s="50" t="s">
        <v>1001</v>
      </c>
      <c r="K149" s="50">
        <v>201.6</v>
      </c>
    </row>
    <row r="150" spans="1:11" ht="15" thickBot="1" x14ac:dyDescent="0.4">
      <c r="A150" s="108">
        <v>145</v>
      </c>
      <c r="B150" s="81" t="s">
        <v>349</v>
      </c>
      <c r="C150" s="124">
        <v>5</v>
      </c>
      <c r="D150" s="74">
        <v>0</v>
      </c>
      <c r="E150" s="50">
        <v>0</v>
      </c>
      <c r="F150" s="50">
        <v>0</v>
      </c>
      <c r="G150" s="50">
        <v>0</v>
      </c>
      <c r="H150" s="74">
        <v>105.2</v>
      </c>
      <c r="I150" s="50">
        <v>27.9</v>
      </c>
      <c r="J150" s="50">
        <v>27.6</v>
      </c>
      <c r="K150" s="50">
        <v>182.8</v>
      </c>
    </row>
    <row r="151" spans="1:11" ht="15" thickBot="1" x14ac:dyDescent="0.4">
      <c r="A151" s="108">
        <v>146</v>
      </c>
      <c r="B151" s="81" t="s">
        <v>350</v>
      </c>
      <c r="C151" s="124">
        <v>3</v>
      </c>
      <c r="D151" s="74">
        <v>0</v>
      </c>
      <c r="E151" s="50">
        <v>0</v>
      </c>
      <c r="F151" s="50">
        <v>0</v>
      </c>
      <c r="G151" s="50">
        <v>0</v>
      </c>
      <c r="H151" s="74">
        <v>195.9</v>
      </c>
      <c r="I151" s="50">
        <v>91.4</v>
      </c>
      <c r="J151" s="50" t="s">
        <v>1002</v>
      </c>
      <c r="K151" s="50">
        <v>589</v>
      </c>
    </row>
    <row r="152" spans="1:11" ht="15" thickBot="1" x14ac:dyDescent="0.4">
      <c r="A152" s="108">
        <v>147</v>
      </c>
      <c r="B152" s="81" t="s">
        <v>351</v>
      </c>
      <c r="C152" s="124">
        <v>1</v>
      </c>
      <c r="D152" s="74">
        <v>0</v>
      </c>
      <c r="E152" s="50">
        <v>0</v>
      </c>
      <c r="F152" s="50">
        <v>0</v>
      </c>
      <c r="G152" s="50">
        <v>0</v>
      </c>
      <c r="H152" s="74">
        <v>21</v>
      </c>
      <c r="I152" s="50">
        <v>0</v>
      </c>
      <c r="J152" s="50">
        <v>0</v>
      </c>
      <c r="K152" s="50">
        <v>0</v>
      </c>
    </row>
    <row r="153" spans="1:11" ht="15" thickBot="1" x14ac:dyDescent="0.4">
      <c r="A153" s="108">
        <v>148</v>
      </c>
      <c r="B153" s="81" t="s">
        <v>352</v>
      </c>
      <c r="C153" s="124">
        <v>5</v>
      </c>
      <c r="D153" s="74">
        <v>0</v>
      </c>
      <c r="E153" s="50">
        <v>0</v>
      </c>
      <c r="F153" s="50">
        <v>0</v>
      </c>
      <c r="G153" s="50">
        <v>0</v>
      </c>
      <c r="H153" s="74">
        <v>23</v>
      </c>
      <c r="I153" s="50">
        <v>37.5</v>
      </c>
      <c r="J153" s="50" t="s">
        <v>1003</v>
      </c>
      <c r="K153" s="50">
        <v>142.4</v>
      </c>
    </row>
    <row r="154" spans="1:11" ht="15" thickBot="1" x14ac:dyDescent="0.4">
      <c r="A154" s="108">
        <v>149</v>
      </c>
      <c r="B154" s="81" t="s">
        <v>353</v>
      </c>
      <c r="C154" s="124">
        <v>44</v>
      </c>
      <c r="D154" s="74">
        <v>26.5</v>
      </c>
      <c r="E154" s="50">
        <v>36.6</v>
      </c>
      <c r="F154" s="50">
        <v>0</v>
      </c>
      <c r="G154" s="50">
        <v>0</v>
      </c>
      <c r="H154" s="74">
        <v>43.7</v>
      </c>
      <c r="I154" s="50">
        <v>16.600000000000001</v>
      </c>
      <c r="J154" s="50">
        <v>10.1</v>
      </c>
      <c r="K154" s="50">
        <v>77.2</v>
      </c>
    </row>
    <row r="155" spans="1:11" ht="15" thickBot="1" x14ac:dyDescent="0.4">
      <c r="A155" s="108">
        <v>150</v>
      </c>
      <c r="B155" s="81" t="s">
        <v>354</v>
      </c>
      <c r="C155" s="124">
        <v>73</v>
      </c>
      <c r="D155" s="74">
        <v>8.9</v>
      </c>
      <c r="E155" s="50">
        <v>10.9</v>
      </c>
      <c r="F155" s="50" t="s">
        <v>1004</v>
      </c>
      <c r="G155" s="50">
        <v>43.5</v>
      </c>
      <c r="H155" s="74">
        <v>11.6</v>
      </c>
      <c r="I155" s="50">
        <v>2.8</v>
      </c>
      <c r="J155" s="50">
        <v>6</v>
      </c>
      <c r="K155" s="50">
        <v>17.2</v>
      </c>
    </row>
    <row r="156" spans="1:11" ht="15" thickBot="1" x14ac:dyDescent="0.4">
      <c r="A156" s="108">
        <v>151</v>
      </c>
      <c r="B156" s="81" t="s">
        <v>355</v>
      </c>
      <c r="C156" s="124">
        <v>128</v>
      </c>
      <c r="D156" s="74">
        <v>53</v>
      </c>
      <c r="E156" s="50">
        <v>26.2</v>
      </c>
      <c r="F156" s="50" t="s">
        <v>1005</v>
      </c>
      <c r="G156" s="50">
        <v>165.7</v>
      </c>
      <c r="H156" s="74">
        <v>15.2</v>
      </c>
      <c r="I156" s="50">
        <v>2.2999999999999998</v>
      </c>
      <c r="J156" s="50">
        <v>10.7</v>
      </c>
      <c r="K156" s="50">
        <v>19.600000000000001</v>
      </c>
    </row>
    <row r="157" spans="1:11" ht="15" thickBot="1" x14ac:dyDescent="0.4">
      <c r="A157" s="108">
        <v>152</v>
      </c>
      <c r="B157" s="81" t="s">
        <v>356</v>
      </c>
      <c r="C157" s="124">
        <v>173</v>
      </c>
      <c r="D157" s="74">
        <v>131.5</v>
      </c>
      <c r="E157" s="50">
        <v>162.69999999999999</v>
      </c>
      <c r="F157" s="50" t="s">
        <v>1006</v>
      </c>
      <c r="G157" s="50">
        <v>2199.1999999999998</v>
      </c>
      <c r="H157" s="74">
        <v>40.299999999999997</v>
      </c>
      <c r="I157" s="50">
        <v>4.2</v>
      </c>
      <c r="J157" s="50">
        <v>32</v>
      </c>
      <c r="K157" s="50">
        <v>48.5</v>
      </c>
    </row>
    <row r="158" spans="1:11" ht="15" thickBot="1" x14ac:dyDescent="0.4">
      <c r="A158" s="108">
        <v>153</v>
      </c>
      <c r="B158" s="81" t="s">
        <v>357</v>
      </c>
      <c r="C158" s="124">
        <v>29</v>
      </c>
      <c r="D158" s="74">
        <v>0</v>
      </c>
      <c r="E158" s="50">
        <v>0</v>
      </c>
      <c r="F158" s="50">
        <v>0</v>
      </c>
      <c r="G158" s="50">
        <v>0</v>
      </c>
      <c r="H158" s="74">
        <v>113.6</v>
      </c>
      <c r="I158" s="50">
        <v>24.3</v>
      </c>
      <c r="J158" s="50">
        <v>63.9</v>
      </c>
      <c r="K158" s="50">
        <v>163.4</v>
      </c>
    </row>
    <row r="159" spans="1:11" ht="15" thickBot="1" x14ac:dyDescent="0.4">
      <c r="A159" s="108">
        <v>154</v>
      </c>
      <c r="B159" s="81" t="s">
        <v>201</v>
      </c>
      <c r="C159" s="124">
        <v>397</v>
      </c>
      <c r="D159" s="74">
        <v>81.599999999999994</v>
      </c>
      <c r="E159" s="50">
        <v>8.1999999999999993</v>
      </c>
      <c r="F159" s="50">
        <v>65.2</v>
      </c>
      <c r="G159" s="50">
        <v>98</v>
      </c>
      <c r="H159" s="74">
        <v>109.1</v>
      </c>
      <c r="I159" s="50">
        <v>3.5</v>
      </c>
      <c r="J159" s="50">
        <v>102.1</v>
      </c>
      <c r="K159" s="50">
        <v>116.1</v>
      </c>
    </row>
    <row r="160" spans="1:11" ht="15" thickBot="1" x14ac:dyDescent="0.4">
      <c r="A160" s="108">
        <v>155</v>
      </c>
      <c r="B160" s="81" t="s">
        <v>358</v>
      </c>
      <c r="C160" s="124">
        <v>162</v>
      </c>
      <c r="D160" s="74">
        <v>50.9</v>
      </c>
      <c r="E160" s="50">
        <v>19.899999999999999</v>
      </c>
      <c r="F160" s="50">
        <v>5</v>
      </c>
      <c r="G160" s="50">
        <v>96.8</v>
      </c>
      <c r="H160" s="74">
        <v>86.5</v>
      </c>
      <c r="I160" s="50">
        <v>5.3</v>
      </c>
      <c r="J160" s="50">
        <v>76.099999999999994</v>
      </c>
      <c r="K160" s="50">
        <v>96.9</v>
      </c>
    </row>
    <row r="161" spans="1:11" ht="15" thickBot="1" x14ac:dyDescent="0.4">
      <c r="A161" s="108">
        <v>156</v>
      </c>
      <c r="B161" s="81" t="s">
        <v>359</v>
      </c>
      <c r="C161" s="124">
        <v>206</v>
      </c>
      <c r="D161" s="74">
        <v>63.3</v>
      </c>
      <c r="E161" s="50">
        <v>32.299999999999997</v>
      </c>
      <c r="F161" s="50" t="s">
        <v>1007</v>
      </c>
      <c r="G161" s="50">
        <v>139.6</v>
      </c>
      <c r="H161" s="74">
        <v>81.400000000000006</v>
      </c>
      <c r="I161" s="50">
        <v>6.8</v>
      </c>
      <c r="J161" s="50">
        <v>67.900000000000006</v>
      </c>
      <c r="K161" s="50">
        <v>94.9</v>
      </c>
    </row>
    <row r="162" spans="1:11" ht="15" thickBot="1" x14ac:dyDescent="0.4">
      <c r="A162" s="108">
        <v>157</v>
      </c>
      <c r="B162" s="81" t="s">
        <v>197</v>
      </c>
      <c r="C162" s="124">
        <v>489</v>
      </c>
      <c r="D162" s="74">
        <v>203.8</v>
      </c>
      <c r="E162" s="50">
        <v>28.7</v>
      </c>
      <c r="F162" s="50">
        <v>144</v>
      </c>
      <c r="G162" s="50">
        <v>263.60000000000002</v>
      </c>
      <c r="H162" s="74">
        <v>126.2</v>
      </c>
      <c r="I162" s="50">
        <v>5.3</v>
      </c>
      <c r="J162" s="50">
        <v>115.7</v>
      </c>
      <c r="K162" s="50">
        <v>136.6</v>
      </c>
    </row>
    <row r="163" spans="1:11" ht="15" thickBot="1" x14ac:dyDescent="0.4">
      <c r="A163" s="108">
        <v>158</v>
      </c>
      <c r="B163" s="81" t="s">
        <v>360</v>
      </c>
      <c r="C163" s="124">
        <v>221</v>
      </c>
      <c r="D163" s="74">
        <v>12.3</v>
      </c>
      <c r="E163" s="50">
        <v>10.6</v>
      </c>
      <c r="F163" s="50" t="s">
        <v>771</v>
      </c>
      <c r="G163" s="50">
        <v>39.700000000000003</v>
      </c>
      <c r="H163" s="74">
        <v>48.2</v>
      </c>
      <c r="I163" s="50">
        <v>6.5</v>
      </c>
      <c r="J163" s="50">
        <v>35.4</v>
      </c>
      <c r="K163" s="50">
        <v>60.9</v>
      </c>
    </row>
    <row r="164" spans="1:11" ht="15" thickBot="1" x14ac:dyDescent="0.4">
      <c r="A164" s="108">
        <v>159</v>
      </c>
      <c r="B164" s="81" t="s">
        <v>361</v>
      </c>
      <c r="C164" s="124">
        <v>32</v>
      </c>
      <c r="D164" s="74">
        <v>0</v>
      </c>
      <c r="E164" s="50">
        <v>0</v>
      </c>
      <c r="F164" s="50">
        <v>0</v>
      </c>
      <c r="G164" s="50">
        <v>0</v>
      </c>
      <c r="H164" s="74">
        <v>99.8</v>
      </c>
      <c r="I164" s="50">
        <v>25.8</v>
      </c>
      <c r="J164" s="50">
        <v>46.2</v>
      </c>
      <c r="K164" s="50">
        <v>153.4</v>
      </c>
    </row>
    <row r="165" spans="1:11" ht="15" thickBot="1" x14ac:dyDescent="0.4">
      <c r="A165" s="108">
        <v>160</v>
      </c>
      <c r="B165" s="81" t="s">
        <v>362</v>
      </c>
      <c r="C165" s="124">
        <v>19</v>
      </c>
      <c r="D165" s="74">
        <v>0</v>
      </c>
      <c r="E165" s="50">
        <v>0</v>
      </c>
      <c r="F165" s="50">
        <v>0</v>
      </c>
      <c r="G165" s="50">
        <v>0</v>
      </c>
      <c r="H165" s="74">
        <v>65.599999999999994</v>
      </c>
      <c r="I165" s="50">
        <v>17.600000000000001</v>
      </c>
      <c r="J165" s="50">
        <v>28.4</v>
      </c>
      <c r="K165" s="50">
        <v>102.8</v>
      </c>
    </row>
    <row r="166" spans="1:11" ht="15" thickBot="1" x14ac:dyDescent="0.4">
      <c r="A166" s="108">
        <v>161</v>
      </c>
      <c r="B166" s="81" t="s">
        <v>363</v>
      </c>
      <c r="C166" s="124">
        <v>22</v>
      </c>
      <c r="D166" s="74">
        <v>364</v>
      </c>
      <c r="E166" s="50">
        <v>0</v>
      </c>
      <c r="F166" s="50">
        <v>0</v>
      </c>
      <c r="G166" s="50">
        <v>0</v>
      </c>
      <c r="H166" s="74">
        <v>160.69999999999999</v>
      </c>
      <c r="I166" s="50">
        <v>34.299999999999997</v>
      </c>
      <c r="J166" s="50">
        <v>86.6</v>
      </c>
      <c r="K166" s="50">
        <v>234.8</v>
      </c>
    </row>
    <row r="167" spans="1:11" ht="15" thickBot="1" x14ac:dyDescent="0.4">
      <c r="A167" s="108">
        <v>162</v>
      </c>
      <c r="B167" s="81" t="s">
        <v>364</v>
      </c>
      <c r="C167" s="124">
        <v>46</v>
      </c>
      <c r="D167" s="74">
        <v>0</v>
      </c>
      <c r="E167" s="50">
        <v>0</v>
      </c>
      <c r="F167" s="50">
        <v>0</v>
      </c>
      <c r="G167" s="50">
        <v>0</v>
      </c>
      <c r="H167" s="74">
        <v>17.899999999999999</v>
      </c>
      <c r="I167" s="50">
        <v>3.9</v>
      </c>
      <c r="J167" s="50">
        <v>10</v>
      </c>
      <c r="K167" s="50">
        <v>25.7</v>
      </c>
    </row>
    <row r="168" spans="1:11" ht="15" thickBot="1" x14ac:dyDescent="0.4">
      <c r="A168" s="108">
        <v>163</v>
      </c>
      <c r="B168" s="81" t="s">
        <v>189</v>
      </c>
      <c r="C168" s="124">
        <v>1519</v>
      </c>
      <c r="D168" s="74">
        <v>203.2</v>
      </c>
      <c r="E168" s="50">
        <v>15.1</v>
      </c>
      <c r="F168" s="50">
        <v>173.1</v>
      </c>
      <c r="G168" s="50">
        <v>233.2</v>
      </c>
      <c r="H168" s="74">
        <v>130.4</v>
      </c>
      <c r="I168" s="50">
        <v>3</v>
      </c>
      <c r="J168" s="50">
        <v>124.5</v>
      </c>
      <c r="K168" s="50">
        <v>136.30000000000001</v>
      </c>
    </row>
    <row r="169" spans="1:11" ht="15" thickBot="1" x14ac:dyDescent="0.4">
      <c r="A169" s="108">
        <v>164</v>
      </c>
      <c r="B169" s="81" t="s">
        <v>365</v>
      </c>
      <c r="C169" s="124">
        <v>168</v>
      </c>
      <c r="D169" s="74">
        <v>77.599999999999994</v>
      </c>
      <c r="E169" s="50">
        <v>32.1</v>
      </c>
      <c r="F169" s="50">
        <v>1.6</v>
      </c>
      <c r="G169" s="50">
        <v>153.6</v>
      </c>
      <c r="H169" s="74">
        <v>172.9</v>
      </c>
      <c r="I169" s="50">
        <v>19.399999999999999</v>
      </c>
      <c r="J169" s="50">
        <v>134.5</v>
      </c>
      <c r="K169" s="50">
        <v>211.3</v>
      </c>
    </row>
    <row r="170" spans="1:11" ht="15" thickBot="1" x14ac:dyDescent="0.4">
      <c r="A170" s="108">
        <v>165</v>
      </c>
      <c r="B170" s="81" t="s">
        <v>366</v>
      </c>
      <c r="C170" s="124">
        <v>63</v>
      </c>
      <c r="D170" s="74">
        <v>28.4</v>
      </c>
      <c r="E170" s="50">
        <v>15.5</v>
      </c>
      <c r="F170" s="50" t="s">
        <v>553</v>
      </c>
      <c r="G170" s="50">
        <v>225.3</v>
      </c>
      <c r="H170" s="74">
        <v>20.6</v>
      </c>
      <c r="I170" s="50">
        <v>5.2</v>
      </c>
      <c r="J170" s="50">
        <v>10.1</v>
      </c>
      <c r="K170" s="50">
        <v>31.1</v>
      </c>
    </row>
    <row r="171" spans="1:11" ht="15" thickBot="1" x14ac:dyDescent="0.4">
      <c r="A171" s="108">
        <v>166</v>
      </c>
      <c r="B171" s="81" t="s">
        <v>367</v>
      </c>
      <c r="C171" s="124">
        <v>229</v>
      </c>
      <c r="D171" s="74">
        <v>182.5</v>
      </c>
      <c r="E171" s="50">
        <v>69.099999999999994</v>
      </c>
      <c r="F171" s="50">
        <v>4.9000000000000004</v>
      </c>
      <c r="G171" s="50">
        <v>360.1</v>
      </c>
      <c r="H171" s="74">
        <v>100.2</v>
      </c>
      <c r="I171" s="50">
        <v>6.8</v>
      </c>
      <c r="J171" s="50">
        <v>86.8</v>
      </c>
      <c r="K171" s="50">
        <v>113.7</v>
      </c>
    </row>
    <row r="172" spans="1:11" ht="15" thickBot="1" x14ac:dyDescent="0.4">
      <c r="A172" s="108">
        <v>167</v>
      </c>
      <c r="B172" s="81" t="s">
        <v>368</v>
      </c>
      <c r="C172" s="124">
        <v>18</v>
      </c>
      <c r="D172" s="74">
        <v>0</v>
      </c>
      <c r="E172" s="50">
        <v>0</v>
      </c>
      <c r="F172" s="50">
        <v>0</v>
      </c>
      <c r="G172" s="50">
        <v>0</v>
      </c>
      <c r="H172" s="74">
        <v>164</v>
      </c>
      <c r="I172" s="50">
        <v>49.4</v>
      </c>
      <c r="J172" s="50">
        <v>55.2</v>
      </c>
      <c r="K172" s="50">
        <v>272.8</v>
      </c>
    </row>
    <row r="173" spans="1:11" ht="15" thickBot="1" x14ac:dyDescent="0.4">
      <c r="A173" s="108">
        <v>168</v>
      </c>
      <c r="B173" s="81" t="s">
        <v>369</v>
      </c>
      <c r="C173" s="124">
        <v>6</v>
      </c>
      <c r="D173" s="74">
        <v>0</v>
      </c>
      <c r="E173" s="50">
        <v>0</v>
      </c>
      <c r="F173" s="50">
        <v>0</v>
      </c>
      <c r="G173" s="50">
        <v>0</v>
      </c>
      <c r="H173" s="74">
        <v>62.9</v>
      </c>
      <c r="I173" s="50">
        <v>19</v>
      </c>
      <c r="J173" s="50">
        <v>19.100000000000001</v>
      </c>
      <c r="K173" s="50">
        <v>106.7</v>
      </c>
    </row>
    <row r="174" spans="1:11" ht="15" thickBot="1" x14ac:dyDescent="0.4">
      <c r="A174" s="108">
        <v>169</v>
      </c>
      <c r="B174" s="81" t="s">
        <v>370</v>
      </c>
      <c r="C174" s="124">
        <v>35</v>
      </c>
      <c r="D174" s="74">
        <v>3.3</v>
      </c>
      <c r="E174" s="50">
        <v>0</v>
      </c>
      <c r="F174" s="50">
        <v>0</v>
      </c>
      <c r="G174" s="50">
        <v>0</v>
      </c>
      <c r="H174" s="74">
        <v>3.9</v>
      </c>
      <c r="I174" s="50">
        <v>1.1000000000000001</v>
      </c>
      <c r="J174" s="50">
        <v>1.6</v>
      </c>
      <c r="K174" s="50">
        <v>6.2</v>
      </c>
    </row>
    <row r="175" spans="1:11" ht="15" thickBot="1" x14ac:dyDescent="0.4">
      <c r="A175" s="108">
        <v>170</v>
      </c>
      <c r="B175" s="81" t="s">
        <v>371</v>
      </c>
      <c r="C175" s="124">
        <v>34</v>
      </c>
      <c r="D175" s="74">
        <v>100.4</v>
      </c>
      <c r="E175" s="50">
        <v>24.2</v>
      </c>
      <c r="F175" s="50" t="s">
        <v>1008</v>
      </c>
      <c r="G175" s="50">
        <v>204.7</v>
      </c>
      <c r="H175" s="74">
        <v>95.4</v>
      </c>
      <c r="I175" s="50">
        <v>15.1</v>
      </c>
      <c r="J175" s="50">
        <v>64.599999999999994</v>
      </c>
      <c r="K175" s="50">
        <v>126.2</v>
      </c>
    </row>
    <row r="176" spans="1:11" ht="15" thickBot="1" x14ac:dyDescent="0.4">
      <c r="A176" s="108">
        <v>171</v>
      </c>
      <c r="B176" s="81" t="s">
        <v>372</v>
      </c>
      <c r="C176" s="124">
        <v>29</v>
      </c>
      <c r="D176" s="74">
        <v>4.3</v>
      </c>
      <c r="E176" s="50">
        <v>0</v>
      </c>
      <c r="F176" s="50">
        <v>0</v>
      </c>
      <c r="G176" s="50">
        <v>0</v>
      </c>
      <c r="H176" s="74">
        <v>31.7</v>
      </c>
      <c r="I176" s="50">
        <v>5.2</v>
      </c>
      <c r="J176" s="50">
        <v>21.2</v>
      </c>
      <c r="K176" s="50">
        <v>42.2</v>
      </c>
    </row>
    <row r="177" spans="1:11" ht="15" thickBot="1" x14ac:dyDescent="0.4">
      <c r="A177" s="108">
        <v>172</v>
      </c>
      <c r="B177" s="81" t="s">
        <v>373</v>
      </c>
      <c r="C177" s="124">
        <v>24</v>
      </c>
      <c r="D177" s="74">
        <v>0</v>
      </c>
      <c r="E177" s="50">
        <v>0</v>
      </c>
      <c r="F177" s="50">
        <v>0</v>
      </c>
      <c r="G177" s="50">
        <v>0</v>
      </c>
      <c r="H177" s="74">
        <v>30.5</v>
      </c>
      <c r="I177" s="50">
        <v>5.6</v>
      </c>
      <c r="J177" s="50">
        <v>19.2</v>
      </c>
      <c r="K177" s="50">
        <v>41.9</v>
      </c>
    </row>
    <row r="178" spans="1:11" ht="15" thickBot="1" x14ac:dyDescent="0.4">
      <c r="A178" s="108">
        <v>173</v>
      </c>
      <c r="B178" s="81" t="s">
        <v>374</v>
      </c>
      <c r="C178" s="124">
        <v>59</v>
      </c>
      <c r="D178" s="74">
        <v>52</v>
      </c>
      <c r="E178" s="50">
        <v>0</v>
      </c>
      <c r="F178" s="50">
        <v>0</v>
      </c>
      <c r="G178" s="50">
        <v>0</v>
      </c>
      <c r="H178" s="74">
        <v>84.5</v>
      </c>
      <c r="I178" s="50">
        <v>8.6999999999999993</v>
      </c>
      <c r="J178" s="50">
        <v>67.2</v>
      </c>
      <c r="K178" s="50">
        <v>101.7</v>
      </c>
    </row>
    <row r="179" spans="1:11" ht="15" thickBot="1" x14ac:dyDescent="0.4">
      <c r="A179" s="108">
        <v>174</v>
      </c>
      <c r="B179" s="81" t="s">
        <v>375</v>
      </c>
      <c r="C179" s="124">
        <v>5</v>
      </c>
      <c r="D179" s="74">
        <v>0</v>
      </c>
      <c r="E179" s="50">
        <v>0</v>
      </c>
      <c r="F179" s="50">
        <v>0</v>
      </c>
      <c r="G179" s="50">
        <v>0</v>
      </c>
      <c r="H179" s="74">
        <v>49.2</v>
      </c>
      <c r="I179" s="50">
        <v>4.0999999999999996</v>
      </c>
      <c r="J179" s="50">
        <v>39.700000000000003</v>
      </c>
      <c r="K179" s="50">
        <v>58.6</v>
      </c>
    </row>
    <row r="180" spans="1:11" ht="15" thickBot="1" x14ac:dyDescent="0.4">
      <c r="A180" s="108">
        <v>175</v>
      </c>
      <c r="B180" s="81" t="s">
        <v>376</v>
      </c>
      <c r="C180" s="124">
        <v>73</v>
      </c>
      <c r="D180" s="74">
        <v>0</v>
      </c>
      <c r="E180" s="50">
        <v>0</v>
      </c>
      <c r="F180" s="50">
        <v>0</v>
      </c>
      <c r="G180" s="50">
        <v>0</v>
      </c>
      <c r="H180" s="74">
        <v>43.2</v>
      </c>
      <c r="I180" s="50">
        <v>5.2</v>
      </c>
      <c r="J180" s="50">
        <v>32.9</v>
      </c>
      <c r="K180" s="50">
        <v>53.4</v>
      </c>
    </row>
    <row r="181" spans="1:11" ht="15" thickBot="1" x14ac:dyDescent="0.4">
      <c r="A181" s="108">
        <v>176</v>
      </c>
      <c r="B181" s="81" t="s">
        <v>190</v>
      </c>
      <c r="C181" s="124">
        <v>1380</v>
      </c>
      <c r="D181" s="74">
        <v>87.7</v>
      </c>
      <c r="E181" s="50">
        <v>11.4</v>
      </c>
      <c r="F181" s="50">
        <v>64.7</v>
      </c>
      <c r="G181" s="50">
        <v>110.7</v>
      </c>
      <c r="H181" s="74">
        <v>79</v>
      </c>
      <c r="I181" s="50">
        <v>1.9</v>
      </c>
      <c r="J181" s="50">
        <v>75.3</v>
      </c>
      <c r="K181" s="50">
        <v>82.6</v>
      </c>
    </row>
    <row r="182" spans="1:11" ht="15" thickBot="1" x14ac:dyDescent="0.4">
      <c r="A182" s="108">
        <v>177</v>
      </c>
      <c r="B182" s="81" t="s">
        <v>186</v>
      </c>
      <c r="C182" s="124">
        <v>2673</v>
      </c>
      <c r="D182" s="74">
        <v>97.6</v>
      </c>
      <c r="E182" s="50">
        <v>7.4</v>
      </c>
      <c r="F182" s="50">
        <v>83</v>
      </c>
      <c r="G182" s="50">
        <v>112.2</v>
      </c>
      <c r="H182" s="74">
        <v>90.5</v>
      </c>
      <c r="I182" s="50">
        <v>1.9</v>
      </c>
      <c r="J182" s="50">
        <v>86.7</v>
      </c>
      <c r="K182" s="50">
        <v>94.2</v>
      </c>
    </row>
    <row r="183" spans="1:11" ht="15" thickBot="1" x14ac:dyDescent="0.4">
      <c r="A183" s="108">
        <v>178</v>
      </c>
      <c r="B183" s="81" t="s">
        <v>377</v>
      </c>
      <c r="C183" s="124">
        <v>3</v>
      </c>
      <c r="D183" s="74">
        <v>0</v>
      </c>
      <c r="E183" s="50">
        <v>0</v>
      </c>
      <c r="F183" s="50">
        <v>0</v>
      </c>
      <c r="G183" s="50">
        <v>0</v>
      </c>
      <c r="H183" s="74">
        <v>66</v>
      </c>
      <c r="I183" s="50">
        <v>0</v>
      </c>
      <c r="J183" s="50">
        <v>0</v>
      </c>
      <c r="K183" s="50">
        <v>0</v>
      </c>
    </row>
    <row r="184" spans="1:11" ht="15" thickBot="1" x14ac:dyDescent="0.4">
      <c r="A184" s="108">
        <v>179</v>
      </c>
      <c r="B184" s="81" t="s">
        <v>378</v>
      </c>
      <c r="C184" s="124">
        <v>2</v>
      </c>
      <c r="D184" s="74">
        <v>0</v>
      </c>
      <c r="E184" s="50">
        <v>0</v>
      </c>
      <c r="F184" s="50">
        <v>0</v>
      </c>
      <c r="G184" s="50">
        <v>0</v>
      </c>
      <c r="H184" s="74">
        <v>24.6</v>
      </c>
      <c r="I184" s="50">
        <v>8.4</v>
      </c>
      <c r="J184" s="50" t="s">
        <v>543</v>
      </c>
      <c r="K184" s="50">
        <v>131.4</v>
      </c>
    </row>
    <row r="185" spans="1:11" ht="15" thickBot="1" x14ac:dyDescent="0.4">
      <c r="A185" s="108">
        <v>180</v>
      </c>
      <c r="B185" s="81" t="s">
        <v>379</v>
      </c>
      <c r="C185" s="124">
        <v>13</v>
      </c>
      <c r="D185" s="74">
        <v>0</v>
      </c>
      <c r="E185" s="50">
        <v>0</v>
      </c>
      <c r="F185" s="50">
        <v>0</v>
      </c>
      <c r="G185" s="50">
        <v>0</v>
      </c>
      <c r="H185" s="74">
        <v>69</v>
      </c>
      <c r="I185" s="50">
        <v>17.600000000000001</v>
      </c>
      <c r="J185" s="50">
        <v>26</v>
      </c>
      <c r="K185" s="50">
        <v>112</v>
      </c>
    </row>
    <row r="186" spans="1:11" ht="15" thickBot="1" x14ac:dyDescent="0.4">
      <c r="A186" s="108">
        <v>181</v>
      </c>
      <c r="B186" s="81" t="s">
        <v>203</v>
      </c>
      <c r="C186" s="124">
        <v>436</v>
      </c>
      <c r="D186" s="74">
        <v>60.9</v>
      </c>
      <c r="E186" s="50">
        <v>26.8</v>
      </c>
      <c r="F186" s="50" t="s">
        <v>605</v>
      </c>
      <c r="G186" s="50">
        <v>124.4</v>
      </c>
      <c r="H186" s="74">
        <v>46.9</v>
      </c>
      <c r="I186" s="50">
        <v>2.4</v>
      </c>
      <c r="J186" s="50">
        <v>42.2</v>
      </c>
      <c r="K186" s="50">
        <v>51.7</v>
      </c>
    </row>
    <row r="187" spans="1:11" ht="15" thickBot="1" x14ac:dyDescent="0.4">
      <c r="A187" s="108">
        <v>182</v>
      </c>
      <c r="B187" s="81" t="s">
        <v>380</v>
      </c>
      <c r="C187" s="124">
        <v>89</v>
      </c>
      <c r="D187" s="74">
        <v>43.7</v>
      </c>
      <c r="E187" s="50">
        <v>0</v>
      </c>
      <c r="F187" s="50">
        <v>0</v>
      </c>
      <c r="G187" s="50">
        <v>0</v>
      </c>
      <c r="H187" s="74">
        <v>52.6</v>
      </c>
      <c r="I187" s="50">
        <v>3.6</v>
      </c>
      <c r="J187" s="50">
        <v>45.5</v>
      </c>
      <c r="K187" s="50">
        <v>59.8</v>
      </c>
    </row>
    <row r="188" spans="1:11" ht="15" thickBot="1" x14ac:dyDescent="0.4">
      <c r="A188" s="108">
        <v>183</v>
      </c>
      <c r="B188" s="81" t="s">
        <v>381</v>
      </c>
      <c r="C188" s="124">
        <v>34</v>
      </c>
      <c r="D188" s="74">
        <v>12</v>
      </c>
      <c r="E188" s="50">
        <v>0</v>
      </c>
      <c r="F188" s="50">
        <v>0</v>
      </c>
      <c r="G188" s="50">
        <v>0</v>
      </c>
      <c r="H188" s="74">
        <v>157</v>
      </c>
      <c r="I188" s="50">
        <v>21.6</v>
      </c>
      <c r="J188" s="50">
        <v>113.4</v>
      </c>
      <c r="K188" s="50">
        <v>200.5</v>
      </c>
    </row>
    <row r="189" spans="1:11" ht="15" thickBot="1" x14ac:dyDescent="0.4">
      <c r="A189" s="108">
        <v>184</v>
      </c>
      <c r="B189" s="81" t="s">
        <v>382</v>
      </c>
      <c r="C189" s="124">
        <v>5</v>
      </c>
      <c r="D189" s="74">
        <v>0</v>
      </c>
      <c r="E189" s="50">
        <v>0</v>
      </c>
      <c r="F189" s="50">
        <v>0</v>
      </c>
      <c r="G189" s="50">
        <v>0</v>
      </c>
      <c r="H189" s="74">
        <v>1.4</v>
      </c>
      <c r="I189" s="50">
        <v>0.3</v>
      </c>
      <c r="J189" s="50">
        <v>0.5</v>
      </c>
      <c r="K189" s="50">
        <v>2.2999999999999998</v>
      </c>
    </row>
    <row r="190" spans="1:11" ht="15" thickBot="1" x14ac:dyDescent="0.4">
      <c r="A190" s="108">
        <v>185</v>
      </c>
      <c r="B190" s="81" t="s">
        <v>383</v>
      </c>
      <c r="C190" s="124">
        <v>52</v>
      </c>
      <c r="D190" s="74">
        <v>34.9</v>
      </c>
      <c r="E190" s="50">
        <v>46.7</v>
      </c>
      <c r="F190" s="50" t="s">
        <v>1009</v>
      </c>
      <c r="G190" s="50">
        <v>627.9</v>
      </c>
      <c r="H190" s="74">
        <v>21</v>
      </c>
      <c r="I190" s="50">
        <v>9.8000000000000007</v>
      </c>
      <c r="J190" s="50">
        <v>1.3</v>
      </c>
      <c r="K190" s="50">
        <v>40.700000000000003</v>
      </c>
    </row>
    <row r="191" spans="1:11" ht="23.5" thickBot="1" x14ac:dyDescent="0.4">
      <c r="A191" s="108">
        <v>186</v>
      </c>
      <c r="B191" s="81" t="s">
        <v>384</v>
      </c>
      <c r="C191" s="124">
        <v>536</v>
      </c>
      <c r="D191" s="74">
        <v>90.4</v>
      </c>
      <c r="E191" s="50">
        <v>21.1</v>
      </c>
      <c r="F191" s="50">
        <v>47.1</v>
      </c>
      <c r="G191" s="50">
        <v>133.80000000000001</v>
      </c>
      <c r="H191" s="74">
        <v>65.5</v>
      </c>
      <c r="I191" s="50">
        <v>3.8</v>
      </c>
      <c r="J191" s="50">
        <v>58</v>
      </c>
      <c r="K191" s="50">
        <v>72.900000000000006</v>
      </c>
    </row>
    <row r="192" spans="1:11" ht="15" thickBot="1" x14ac:dyDescent="0.4">
      <c r="A192" s="108">
        <v>187</v>
      </c>
      <c r="B192" s="81" t="s">
        <v>385</v>
      </c>
      <c r="C192" s="124">
        <v>14</v>
      </c>
      <c r="D192" s="74">
        <v>104</v>
      </c>
      <c r="E192" s="50">
        <v>0</v>
      </c>
      <c r="F192" s="50">
        <v>0</v>
      </c>
      <c r="G192" s="50">
        <v>0</v>
      </c>
      <c r="H192" s="74">
        <v>45.7</v>
      </c>
      <c r="I192" s="50">
        <v>10.9</v>
      </c>
      <c r="J192" s="50">
        <v>22.7</v>
      </c>
      <c r="K192" s="50">
        <v>68.7</v>
      </c>
    </row>
    <row r="193" spans="1:11" ht="15" thickBot="1" x14ac:dyDescent="0.4">
      <c r="A193" s="108">
        <v>188</v>
      </c>
      <c r="B193" s="81" t="s">
        <v>386</v>
      </c>
      <c r="C193" s="124">
        <v>93</v>
      </c>
      <c r="D193" s="74">
        <v>126.5</v>
      </c>
      <c r="E193" s="50">
        <v>47.1</v>
      </c>
      <c r="F193" s="50">
        <v>11.1</v>
      </c>
      <c r="G193" s="50">
        <v>241.8</v>
      </c>
      <c r="H193" s="74">
        <v>60.6</v>
      </c>
      <c r="I193" s="50">
        <v>6.5</v>
      </c>
      <c r="J193" s="50">
        <v>47.6</v>
      </c>
      <c r="K193" s="50">
        <v>73.599999999999994</v>
      </c>
    </row>
    <row r="194" spans="1:11" ht="15" thickBot="1" x14ac:dyDescent="0.4">
      <c r="A194" s="108">
        <v>189</v>
      </c>
      <c r="B194" s="81" t="s">
        <v>387</v>
      </c>
      <c r="C194" s="124">
        <v>50</v>
      </c>
      <c r="D194" s="74">
        <v>7.4</v>
      </c>
      <c r="E194" s="50">
        <v>1.6</v>
      </c>
      <c r="F194" s="50">
        <v>3.4</v>
      </c>
      <c r="G194" s="50">
        <v>11.4</v>
      </c>
      <c r="H194" s="74">
        <v>15.1</v>
      </c>
      <c r="I194" s="50">
        <v>5</v>
      </c>
      <c r="J194" s="50">
        <v>5</v>
      </c>
      <c r="K194" s="50">
        <v>25.3</v>
      </c>
    </row>
    <row r="195" spans="1:11" ht="15" thickBot="1" x14ac:dyDescent="0.4">
      <c r="A195" s="108">
        <v>190</v>
      </c>
      <c r="B195" s="81" t="s">
        <v>188</v>
      </c>
      <c r="C195" s="124">
        <v>1719</v>
      </c>
      <c r="D195" s="74">
        <v>292</v>
      </c>
      <c r="E195" s="50">
        <v>16</v>
      </c>
      <c r="F195" s="50">
        <v>260.2</v>
      </c>
      <c r="G195" s="50">
        <v>323.7</v>
      </c>
      <c r="H195" s="74">
        <v>202.2</v>
      </c>
      <c r="I195" s="50">
        <v>3.7</v>
      </c>
      <c r="J195" s="50">
        <v>195</v>
      </c>
      <c r="K195" s="50">
        <v>209.4</v>
      </c>
    </row>
    <row r="196" spans="1:11" ht="15" thickBot="1" x14ac:dyDescent="0.4">
      <c r="A196" s="108">
        <v>191</v>
      </c>
      <c r="B196" s="81" t="s">
        <v>198</v>
      </c>
      <c r="C196" s="124">
        <v>425</v>
      </c>
      <c r="D196" s="74">
        <v>44.5</v>
      </c>
      <c r="E196" s="50">
        <v>30.2</v>
      </c>
      <c r="F196" s="50" t="s">
        <v>1010</v>
      </c>
      <c r="G196" s="50">
        <v>122.2</v>
      </c>
      <c r="H196" s="74">
        <v>31</v>
      </c>
      <c r="I196" s="50">
        <v>2.8</v>
      </c>
      <c r="J196" s="50">
        <v>25.5</v>
      </c>
      <c r="K196" s="50">
        <v>36.5</v>
      </c>
    </row>
    <row r="197" spans="1:11" ht="15" thickBot="1" x14ac:dyDescent="0.4">
      <c r="A197" s="108">
        <v>192</v>
      </c>
      <c r="B197" s="81" t="s">
        <v>191</v>
      </c>
      <c r="C197" s="124">
        <v>994</v>
      </c>
      <c r="D197" s="74">
        <v>198.4</v>
      </c>
      <c r="E197" s="50">
        <v>34.299999999999997</v>
      </c>
      <c r="F197" s="50">
        <v>127.1</v>
      </c>
      <c r="G197" s="50">
        <v>269.8</v>
      </c>
      <c r="H197" s="74">
        <v>133.80000000000001</v>
      </c>
      <c r="I197" s="50">
        <v>3.6</v>
      </c>
      <c r="J197" s="50">
        <v>126.7</v>
      </c>
      <c r="K197" s="50">
        <v>140.80000000000001</v>
      </c>
    </row>
    <row r="198" spans="1:11" ht="23.5" thickBot="1" x14ac:dyDescent="0.4">
      <c r="A198" s="108">
        <v>193</v>
      </c>
      <c r="B198" s="81" t="s">
        <v>192</v>
      </c>
      <c r="C198" s="124">
        <v>991</v>
      </c>
      <c r="D198" s="74">
        <v>202.3</v>
      </c>
      <c r="E198" s="50">
        <v>20.3</v>
      </c>
      <c r="F198" s="50">
        <v>161.6</v>
      </c>
      <c r="G198" s="50">
        <v>243.1</v>
      </c>
      <c r="H198" s="74">
        <v>129.19999999999999</v>
      </c>
      <c r="I198" s="50">
        <v>3.9</v>
      </c>
      <c r="J198" s="50">
        <v>121.5</v>
      </c>
      <c r="K198" s="50">
        <v>136.80000000000001</v>
      </c>
    </row>
    <row r="199" spans="1:11" ht="15" thickBot="1" x14ac:dyDescent="0.4">
      <c r="A199" s="108">
        <v>194</v>
      </c>
      <c r="B199" s="81" t="s">
        <v>388</v>
      </c>
      <c r="C199" s="124">
        <v>2</v>
      </c>
      <c r="D199" s="74">
        <v>0</v>
      </c>
      <c r="E199" s="50">
        <v>0</v>
      </c>
      <c r="F199" s="50">
        <v>0</v>
      </c>
      <c r="G199" s="50">
        <v>0</v>
      </c>
      <c r="H199" s="74">
        <v>4.0999999999999996</v>
      </c>
      <c r="I199" s="50">
        <v>8.4</v>
      </c>
      <c r="J199" s="50" t="s">
        <v>1011</v>
      </c>
      <c r="K199" s="50">
        <v>40.1</v>
      </c>
    </row>
    <row r="200" spans="1:11" ht="15" thickBot="1" x14ac:dyDescent="0.4">
      <c r="A200" s="108">
        <v>195</v>
      </c>
      <c r="B200" s="81" t="s">
        <v>389</v>
      </c>
      <c r="C200" s="124">
        <v>14</v>
      </c>
      <c r="D200" s="74">
        <v>0</v>
      </c>
      <c r="E200" s="50">
        <v>0</v>
      </c>
      <c r="F200" s="50">
        <v>0</v>
      </c>
      <c r="G200" s="50">
        <v>0</v>
      </c>
      <c r="H200" s="74">
        <v>113.7</v>
      </c>
      <c r="I200" s="50">
        <v>16.600000000000001</v>
      </c>
      <c r="J200" s="50">
        <v>77.8</v>
      </c>
      <c r="K200" s="50">
        <v>149.6</v>
      </c>
    </row>
    <row r="201" spans="1:11" ht="15" thickBot="1" x14ac:dyDescent="0.4">
      <c r="A201" s="108">
        <v>196</v>
      </c>
      <c r="B201" s="81" t="s">
        <v>390</v>
      </c>
      <c r="C201" s="124">
        <v>29</v>
      </c>
      <c r="D201" s="74">
        <v>12</v>
      </c>
      <c r="E201" s="50">
        <v>0</v>
      </c>
      <c r="F201" s="50">
        <v>0</v>
      </c>
      <c r="G201" s="50">
        <v>0</v>
      </c>
      <c r="H201" s="74">
        <v>80.3</v>
      </c>
      <c r="I201" s="50">
        <v>16.600000000000001</v>
      </c>
      <c r="J201" s="50">
        <v>46.3</v>
      </c>
      <c r="K201" s="50">
        <v>114.3</v>
      </c>
    </row>
    <row r="202" spans="1:11" ht="15" thickBot="1" x14ac:dyDescent="0.4">
      <c r="A202" s="108">
        <v>197</v>
      </c>
      <c r="B202" s="81" t="s">
        <v>391</v>
      </c>
      <c r="C202" s="124">
        <v>118</v>
      </c>
      <c r="D202" s="74">
        <v>15.7</v>
      </c>
      <c r="E202" s="50">
        <v>7.9</v>
      </c>
      <c r="F202" s="50" t="s">
        <v>879</v>
      </c>
      <c r="G202" s="50">
        <v>37.5</v>
      </c>
      <c r="H202" s="74">
        <v>14.3</v>
      </c>
      <c r="I202" s="50">
        <v>1.2</v>
      </c>
      <c r="J202" s="50">
        <v>11.9</v>
      </c>
      <c r="K202" s="50">
        <v>16.8</v>
      </c>
    </row>
    <row r="203" spans="1:11" ht="15" thickBot="1" x14ac:dyDescent="0.4">
      <c r="A203" s="108">
        <v>198</v>
      </c>
      <c r="B203" s="81" t="s">
        <v>392</v>
      </c>
      <c r="C203" s="124">
        <v>1</v>
      </c>
      <c r="D203" s="74">
        <v>0</v>
      </c>
      <c r="E203" s="50">
        <v>0</v>
      </c>
      <c r="F203" s="50">
        <v>0</v>
      </c>
      <c r="G203" s="50">
        <v>0</v>
      </c>
      <c r="H203" s="74">
        <v>2</v>
      </c>
      <c r="I203" s="50">
        <v>0</v>
      </c>
      <c r="J203" s="50">
        <v>0</v>
      </c>
      <c r="K203" s="50">
        <v>0</v>
      </c>
    </row>
    <row r="204" spans="1:11" ht="23.5" thickBot="1" x14ac:dyDescent="0.4">
      <c r="A204" s="108">
        <v>199</v>
      </c>
      <c r="B204" s="81" t="s">
        <v>393</v>
      </c>
      <c r="C204" s="124">
        <v>60</v>
      </c>
      <c r="D204" s="74">
        <v>37.1</v>
      </c>
      <c r="E204" s="50">
        <v>46.6</v>
      </c>
      <c r="F204" s="50" t="s">
        <v>1012</v>
      </c>
      <c r="G204" s="50">
        <v>629.5</v>
      </c>
      <c r="H204" s="74">
        <v>65.099999999999994</v>
      </c>
      <c r="I204" s="50">
        <v>9.6</v>
      </c>
      <c r="J204" s="50">
        <v>45.9</v>
      </c>
      <c r="K204" s="50">
        <v>84.4</v>
      </c>
    </row>
    <row r="205" spans="1:11" ht="23.5" thickBot="1" x14ac:dyDescent="0.4">
      <c r="A205" s="108">
        <v>200</v>
      </c>
      <c r="B205" s="81" t="s">
        <v>394</v>
      </c>
      <c r="C205" s="124">
        <v>31</v>
      </c>
      <c r="D205" s="74">
        <v>0</v>
      </c>
      <c r="E205" s="50">
        <v>0</v>
      </c>
      <c r="F205" s="50">
        <v>0</v>
      </c>
      <c r="G205" s="50">
        <v>0</v>
      </c>
      <c r="H205" s="74">
        <v>64</v>
      </c>
      <c r="I205" s="50">
        <v>12.8</v>
      </c>
      <c r="J205" s="50">
        <v>38.200000000000003</v>
      </c>
      <c r="K205" s="50">
        <v>89.9</v>
      </c>
    </row>
    <row r="206" spans="1:11" ht="23.5" thickBot="1" x14ac:dyDescent="0.4">
      <c r="A206" s="108">
        <v>201</v>
      </c>
      <c r="B206" s="81" t="s">
        <v>395</v>
      </c>
      <c r="C206" s="124">
        <v>10</v>
      </c>
      <c r="D206" s="74">
        <v>156</v>
      </c>
      <c r="E206" s="50">
        <v>0</v>
      </c>
      <c r="F206" s="50">
        <v>0</v>
      </c>
      <c r="G206" s="50">
        <v>0</v>
      </c>
      <c r="H206" s="74">
        <v>27.3</v>
      </c>
      <c r="I206" s="50">
        <v>9</v>
      </c>
      <c r="J206" s="50">
        <v>5.4</v>
      </c>
      <c r="K206" s="50">
        <v>49.2</v>
      </c>
    </row>
    <row r="207" spans="1:11" ht="15" thickBot="1" x14ac:dyDescent="0.4">
      <c r="A207" s="108">
        <v>202</v>
      </c>
      <c r="B207" s="81" t="s">
        <v>396</v>
      </c>
      <c r="C207" s="124">
        <v>1</v>
      </c>
      <c r="D207" s="74">
        <v>0</v>
      </c>
      <c r="E207" s="50">
        <v>0</v>
      </c>
      <c r="F207" s="50">
        <v>0</v>
      </c>
      <c r="G207" s="50">
        <v>0</v>
      </c>
      <c r="H207" s="74">
        <v>364</v>
      </c>
      <c r="I207" s="50">
        <v>0</v>
      </c>
      <c r="J207" s="50">
        <v>0</v>
      </c>
      <c r="K207" s="50">
        <v>0</v>
      </c>
    </row>
    <row r="208" spans="1:11" ht="15" thickBot="1" x14ac:dyDescent="0.4">
      <c r="A208" s="108">
        <v>203</v>
      </c>
      <c r="B208" s="81" t="s">
        <v>396</v>
      </c>
      <c r="C208" s="124">
        <v>0</v>
      </c>
      <c r="D208" s="74">
        <v>0</v>
      </c>
      <c r="E208" s="50">
        <v>0</v>
      </c>
      <c r="F208" s="50">
        <v>0</v>
      </c>
      <c r="G208" s="50">
        <v>0</v>
      </c>
      <c r="H208" s="74">
        <v>0</v>
      </c>
      <c r="I208" s="50">
        <v>0</v>
      </c>
      <c r="J208" s="50">
        <v>0</v>
      </c>
      <c r="K208" s="50">
        <v>0</v>
      </c>
    </row>
    <row r="209" spans="1:11" ht="15" thickBot="1" x14ac:dyDescent="0.4">
      <c r="A209" s="108">
        <v>204</v>
      </c>
      <c r="B209" s="81" t="s">
        <v>396</v>
      </c>
      <c r="C209" s="124">
        <v>0</v>
      </c>
      <c r="D209" s="74">
        <v>0</v>
      </c>
      <c r="E209" s="50">
        <v>0</v>
      </c>
      <c r="F209" s="50">
        <v>0</v>
      </c>
      <c r="G209" s="50">
        <v>0</v>
      </c>
      <c r="H209" s="74">
        <v>0</v>
      </c>
      <c r="I209" s="50">
        <v>0</v>
      </c>
      <c r="J209" s="50">
        <v>0</v>
      </c>
      <c r="K209" s="50">
        <v>0</v>
      </c>
    </row>
    <row r="210" spans="1:11" ht="15" thickBot="1" x14ac:dyDescent="0.4">
      <c r="A210" s="108">
        <v>205</v>
      </c>
      <c r="B210" s="81" t="s">
        <v>397</v>
      </c>
      <c r="C210" s="124">
        <v>1</v>
      </c>
      <c r="D210" s="74">
        <v>0</v>
      </c>
      <c r="E210" s="50">
        <v>0</v>
      </c>
      <c r="F210" s="50">
        <v>0</v>
      </c>
      <c r="G210" s="50">
        <v>0</v>
      </c>
      <c r="H210" s="74">
        <v>52</v>
      </c>
      <c r="I210" s="50">
        <v>0</v>
      </c>
      <c r="J210" s="50">
        <v>0</v>
      </c>
      <c r="K210" s="50">
        <v>0</v>
      </c>
    </row>
    <row r="211" spans="1:11" x14ac:dyDescent="0.35">
      <c r="A211" s="174" t="s">
        <v>1013</v>
      </c>
      <c r="B211" s="174"/>
      <c r="C211" s="174"/>
      <c r="D211" s="174"/>
      <c r="E211" s="174"/>
      <c r="F211" s="174"/>
      <c r="G211" s="174"/>
      <c r="H211" s="174"/>
      <c r="I211" s="174"/>
      <c r="J211" s="174"/>
      <c r="K211" s="174"/>
    </row>
    <row r="212" spans="1:11" x14ac:dyDescent="0.35">
      <c r="A212" s="175"/>
      <c r="B212" s="175"/>
      <c r="C212" s="175"/>
      <c r="D212" s="175"/>
      <c r="E212" s="175"/>
      <c r="F212" s="175"/>
      <c r="G212" s="175"/>
      <c r="H212" s="175"/>
      <c r="I212" s="175"/>
      <c r="J212" s="175"/>
      <c r="K212" s="175"/>
    </row>
    <row r="213" spans="1:11" x14ac:dyDescent="0.35">
      <c r="A213" s="175"/>
      <c r="B213" s="175"/>
      <c r="C213" s="175"/>
      <c r="D213" s="175"/>
      <c r="E213" s="175"/>
      <c r="F213" s="175"/>
      <c r="G213" s="175"/>
      <c r="H213" s="175"/>
      <c r="I213" s="175"/>
      <c r="J213" s="175"/>
      <c r="K213" s="175"/>
    </row>
  </sheetData>
  <mergeCells count="8">
    <mergeCell ref="A1:K2"/>
    <mergeCell ref="A211:K213"/>
    <mergeCell ref="A3:A5"/>
    <mergeCell ref="B3:B5"/>
    <mergeCell ref="C3:C5"/>
    <mergeCell ref="D3:K3"/>
    <mergeCell ref="D4:G4"/>
    <mergeCell ref="H4:K4"/>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3"/>
  <sheetViews>
    <sheetView workbookViewId="0">
      <selection activeCell="B217" sqref="B217"/>
    </sheetView>
  </sheetViews>
  <sheetFormatPr defaultColWidth="11.453125" defaultRowHeight="14.5" x14ac:dyDescent="0.35"/>
  <cols>
    <col min="1" max="1" width="6.7265625" customWidth="1"/>
    <col min="2" max="2" width="43.81640625" customWidth="1"/>
  </cols>
  <sheetData>
    <row r="1" spans="1:11" x14ac:dyDescent="0.35">
      <c r="A1" s="173" t="s">
        <v>1041</v>
      </c>
      <c r="B1" s="173"/>
      <c r="C1" s="173"/>
      <c r="D1" s="173"/>
      <c r="E1" s="173"/>
      <c r="F1" s="173"/>
      <c r="G1" s="173"/>
      <c r="H1" s="173"/>
      <c r="I1" s="173"/>
      <c r="J1" s="173"/>
      <c r="K1" s="173"/>
    </row>
    <row r="2" spans="1:11" ht="15" thickBot="1" x14ac:dyDescent="0.4">
      <c r="A2" s="241"/>
      <c r="B2" s="241"/>
      <c r="C2" s="241"/>
      <c r="D2" s="241"/>
      <c r="E2" s="241"/>
      <c r="F2" s="241"/>
      <c r="G2" s="241"/>
      <c r="H2" s="241"/>
      <c r="I2" s="241"/>
      <c r="J2" s="241"/>
      <c r="K2" s="241"/>
    </row>
    <row r="3" spans="1:11" ht="15" thickBot="1" x14ac:dyDescent="0.4">
      <c r="A3" s="176" t="s">
        <v>206</v>
      </c>
      <c r="B3" s="242" t="s">
        <v>151</v>
      </c>
      <c r="C3" s="242" t="s">
        <v>980</v>
      </c>
      <c r="D3" s="197" t="s">
        <v>1014</v>
      </c>
      <c r="E3" s="198"/>
      <c r="F3" s="198"/>
      <c r="G3" s="198"/>
      <c r="H3" s="198"/>
      <c r="I3" s="198"/>
      <c r="J3" s="198"/>
      <c r="K3" s="199"/>
    </row>
    <row r="4" spans="1:11" ht="15" thickBot="1" x14ac:dyDescent="0.4">
      <c r="A4" s="206"/>
      <c r="B4" s="299"/>
      <c r="C4" s="299"/>
      <c r="D4" s="197" t="s">
        <v>896</v>
      </c>
      <c r="E4" s="198"/>
      <c r="F4" s="198"/>
      <c r="G4" s="199"/>
      <c r="H4" s="197" t="s">
        <v>897</v>
      </c>
      <c r="I4" s="198"/>
      <c r="J4" s="198"/>
      <c r="K4" s="199"/>
    </row>
    <row r="5" spans="1:11" ht="15" thickBot="1" x14ac:dyDescent="0.4">
      <c r="A5" s="177"/>
      <c r="B5" s="243"/>
      <c r="C5" s="243"/>
      <c r="D5" s="75" t="s">
        <v>168</v>
      </c>
      <c r="E5" s="53" t="s">
        <v>90</v>
      </c>
      <c r="F5" s="53" t="s">
        <v>91</v>
      </c>
      <c r="G5" s="53" t="s">
        <v>92</v>
      </c>
      <c r="H5" s="75" t="s">
        <v>168</v>
      </c>
      <c r="I5" s="75" t="s">
        <v>90</v>
      </c>
      <c r="J5" s="75" t="s">
        <v>91</v>
      </c>
      <c r="K5" s="75" t="s">
        <v>92</v>
      </c>
    </row>
    <row r="6" spans="1:11" ht="15" thickBot="1" x14ac:dyDescent="0.4">
      <c r="A6" s="108">
        <v>1</v>
      </c>
      <c r="B6" s="81" t="s">
        <v>212</v>
      </c>
      <c r="C6" s="124">
        <v>14</v>
      </c>
      <c r="D6" s="74">
        <v>3</v>
      </c>
      <c r="E6" s="50">
        <v>0</v>
      </c>
      <c r="F6" s="50">
        <v>3</v>
      </c>
      <c r="G6" s="50">
        <v>3</v>
      </c>
      <c r="H6" s="74">
        <v>6.9</v>
      </c>
      <c r="I6" s="50">
        <v>3.1</v>
      </c>
      <c r="J6" s="50">
        <v>0</v>
      </c>
      <c r="K6" s="50">
        <v>13.8</v>
      </c>
    </row>
    <row r="7" spans="1:11" ht="15" thickBot="1" x14ac:dyDescent="0.4">
      <c r="A7" s="108">
        <v>2</v>
      </c>
      <c r="B7" s="81" t="s">
        <v>213</v>
      </c>
      <c r="C7" s="124">
        <v>56</v>
      </c>
      <c r="D7" s="74">
        <v>53.7</v>
      </c>
      <c r="E7" s="50">
        <v>48.8</v>
      </c>
      <c r="F7" s="50" t="s">
        <v>1015</v>
      </c>
      <c r="G7" s="50">
        <v>173.1</v>
      </c>
      <c r="H7" s="74">
        <v>79.400000000000006</v>
      </c>
      <c r="I7" s="50">
        <v>10.6</v>
      </c>
      <c r="J7" s="50">
        <v>58.2</v>
      </c>
      <c r="K7" s="50">
        <v>100.7</v>
      </c>
    </row>
    <row r="8" spans="1:11" ht="15" thickBot="1" x14ac:dyDescent="0.4">
      <c r="A8" s="108">
        <v>3</v>
      </c>
      <c r="B8" s="81" t="s">
        <v>140</v>
      </c>
      <c r="C8" s="124">
        <v>4199</v>
      </c>
      <c r="D8" s="74">
        <v>231.1</v>
      </c>
      <c r="E8" s="50">
        <v>6.3</v>
      </c>
      <c r="F8" s="50">
        <v>218.7</v>
      </c>
      <c r="G8" s="50">
        <v>243.5</v>
      </c>
      <c r="H8" s="74">
        <v>248</v>
      </c>
      <c r="I8" s="50">
        <v>2.2999999999999998</v>
      </c>
      <c r="J8" s="50">
        <v>243.6</v>
      </c>
      <c r="K8" s="50">
        <v>252.4</v>
      </c>
    </row>
    <row r="9" spans="1:11" ht="15" thickBot="1" x14ac:dyDescent="0.4">
      <c r="A9" s="108">
        <v>4</v>
      </c>
      <c r="B9" s="81" t="s">
        <v>214</v>
      </c>
      <c r="C9" s="124">
        <v>14</v>
      </c>
      <c r="D9" s="74">
        <v>156</v>
      </c>
      <c r="E9" s="50">
        <v>0</v>
      </c>
      <c r="F9" s="50">
        <v>156</v>
      </c>
      <c r="G9" s="50">
        <v>156</v>
      </c>
      <c r="H9" s="74">
        <v>3.5</v>
      </c>
      <c r="I9" s="50">
        <v>1.1000000000000001</v>
      </c>
      <c r="J9" s="50">
        <v>1.2</v>
      </c>
      <c r="K9" s="50">
        <v>5.8</v>
      </c>
    </row>
    <row r="10" spans="1:11" ht="15" thickBot="1" x14ac:dyDescent="0.4">
      <c r="A10" s="108">
        <v>5</v>
      </c>
      <c r="B10" s="81" t="s">
        <v>215</v>
      </c>
      <c r="C10" s="124">
        <v>1</v>
      </c>
      <c r="D10" s="74">
        <v>0</v>
      </c>
      <c r="E10" s="50">
        <v>0</v>
      </c>
      <c r="F10" s="50">
        <v>0</v>
      </c>
      <c r="G10" s="50">
        <v>0</v>
      </c>
      <c r="H10" s="74">
        <v>12</v>
      </c>
      <c r="I10" s="50">
        <v>0</v>
      </c>
      <c r="J10" s="50">
        <v>0</v>
      </c>
      <c r="K10" s="50">
        <v>0</v>
      </c>
    </row>
    <row r="11" spans="1:11" ht="15" thickBot="1" x14ac:dyDescent="0.4">
      <c r="A11" s="108">
        <v>6</v>
      </c>
      <c r="B11" s="81" t="s">
        <v>216</v>
      </c>
      <c r="C11" s="124">
        <v>75</v>
      </c>
      <c r="D11" s="74">
        <v>8.6</v>
      </c>
      <c r="E11" s="50">
        <v>6.5</v>
      </c>
      <c r="F11" s="50" t="s">
        <v>501</v>
      </c>
      <c r="G11" s="50">
        <v>36.6</v>
      </c>
      <c r="H11" s="74">
        <v>23.7</v>
      </c>
      <c r="I11" s="50">
        <v>4.5999999999999996</v>
      </c>
      <c r="J11" s="50">
        <v>14.4</v>
      </c>
      <c r="K11" s="50">
        <v>32.9</v>
      </c>
    </row>
    <row r="12" spans="1:11" ht="15" thickBot="1" x14ac:dyDescent="0.4">
      <c r="A12" s="108">
        <v>7</v>
      </c>
      <c r="B12" s="81" t="s">
        <v>401</v>
      </c>
      <c r="C12" s="124">
        <v>171</v>
      </c>
      <c r="D12" s="74">
        <v>49.3</v>
      </c>
      <c r="E12" s="50">
        <v>16.600000000000001</v>
      </c>
      <c r="F12" s="50">
        <v>14.6</v>
      </c>
      <c r="G12" s="50">
        <v>84</v>
      </c>
      <c r="H12" s="74">
        <v>66.400000000000006</v>
      </c>
      <c r="I12" s="50">
        <v>5.9</v>
      </c>
      <c r="J12" s="50">
        <v>54.8</v>
      </c>
      <c r="K12" s="50">
        <v>78</v>
      </c>
    </row>
    <row r="13" spans="1:11" ht="15" thickBot="1" x14ac:dyDescent="0.4">
      <c r="A13" s="108">
        <v>8</v>
      </c>
      <c r="B13" s="81" t="s">
        <v>218</v>
      </c>
      <c r="C13" s="124">
        <v>134</v>
      </c>
      <c r="D13" s="74">
        <v>31.4</v>
      </c>
      <c r="E13" s="50">
        <v>14.6</v>
      </c>
      <c r="F13" s="50" t="s">
        <v>679</v>
      </c>
      <c r="G13" s="50">
        <v>68.900000000000006</v>
      </c>
      <c r="H13" s="74">
        <v>50.4</v>
      </c>
      <c r="I13" s="50">
        <v>3.8</v>
      </c>
      <c r="J13" s="50">
        <v>42.9</v>
      </c>
      <c r="K13" s="50">
        <v>57.9</v>
      </c>
    </row>
    <row r="14" spans="1:11" ht="15" thickBot="1" x14ac:dyDescent="0.4">
      <c r="A14" s="108">
        <v>9</v>
      </c>
      <c r="B14" s="81" t="s">
        <v>219</v>
      </c>
      <c r="C14" s="124">
        <v>33</v>
      </c>
      <c r="D14" s="74">
        <v>43.5</v>
      </c>
      <c r="E14" s="50">
        <v>8</v>
      </c>
      <c r="F14" s="50">
        <v>26.1</v>
      </c>
      <c r="G14" s="50">
        <v>60.9</v>
      </c>
      <c r="H14" s="74">
        <v>36.4</v>
      </c>
      <c r="I14" s="50">
        <v>10.6</v>
      </c>
      <c r="J14" s="50">
        <v>13.9</v>
      </c>
      <c r="K14" s="50">
        <v>58.9</v>
      </c>
    </row>
    <row r="15" spans="1:11" ht="15" thickBot="1" x14ac:dyDescent="0.4">
      <c r="A15" s="108">
        <v>10</v>
      </c>
      <c r="B15" s="81" t="s">
        <v>220</v>
      </c>
      <c r="C15" s="124">
        <v>40</v>
      </c>
      <c r="D15" s="74">
        <v>103.2</v>
      </c>
      <c r="E15" s="50">
        <v>33.5</v>
      </c>
      <c r="F15" s="50" t="s">
        <v>1016</v>
      </c>
      <c r="G15" s="50">
        <v>247.5</v>
      </c>
      <c r="H15" s="74">
        <v>64.8</v>
      </c>
      <c r="I15" s="50">
        <v>9.9</v>
      </c>
      <c r="J15" s="50">
        <v>44.9</v>
      </c>
      <c r="K15" s="50">
        <v>84.7</v>
      </c>
    </row>
    <row r="16" spans="1:11" ht="15" thickBot="1" x14ac:dyDescent="0.4">
      <c r="A16" s="108">
        <v>11</v>
      </c>
      <c r="B16" s="81" t="s">
        <v>221</v>
      </c>
      <c r="C16" s="124">
        <v>45</v>
      </c>
      <c r="D16" s="74">
        <v>145.4</v>
      </c>
      <c r="E16" s="50">
        <v>31.5</v>
      </c>
      <c r="F16" s="50">
        <v>72.8</v>
      </c>
      <c r="G16" s="50">
        <v>217.9</v>
      </c>
      <c r="H16" s="74">
        <v>60</v>
      </c>
      <c r="I16" s="50">
        <v>8.5</v>
      </c>
      <c r="J16" s="50">
        <v>42.8</v>
      </c>
      <c r="K16" s="50">
        <v>77.3</v>
      </c>
    </row>
    <row r="17" spans="1:11" ht="15" thickBot="1" x14ac:dyDescent="0.4">
      <c r="A17" s="108">
        <v>12</v>
      </c>
      <c r="B17" s="81" t="s">
        <v>200</v>
      </c>
      <c r="C17" s="124">
        <v>351</v>
      </c>
      <c r="D17" s="74">
        <v>111.9</v>
      </c>
      <c r="E17" s="50">
        <v>17.399999999999999</v>
      </c>
      <c r="F17" s="50">
        <v>77.099999999999994</v>
      </c>
      <c r="G17" s="50">
        <v>146.69999999999999</v>
      </c>
      <c r="H17" s="74">
        <v>112.6</v>
      </c>
      <c r="I17" s="50">
        <v>11.8</v>
      </c>
      <c r="J17" s="50">
        <v>89.4</v>
      </c>
      <c r="K17" s="50">
        <v>135.69999999999999</v>
      </c>
    </row>
    <row r="18" spans="1:11" ht="15" thickBot="1" x14ac:dyDescent="0.4">
      <c r="A18" s="108">
        <v>13</v>
      </c>
      <c r="B18" s="81" t="s">
        <v>222</v>
      </c>
      <c r="C18" s="124">
        <v>1</v>
      </c>
      <c r="D18" s="74">
        <v>0</v>
      </c>
      <c r="E18" s="50">
        <v>0</v>
      </c>
      <c r="F18" s="50">
        <v>0</v>
      </c>
      <c r="G18" s="50">
        <v>0</v>
      </c>
      <c r="H18" s="74">
        <v>104</v>
      </c>
      <c r="I18" s="50">
        <v>0</v>
      </c>
      <c r="J18" s="50">
        <v>0</v>
      </c>
      <c r="K18" s="50">
        <v>0</v>
      </c>
    </row>
    <row r="19" spans="1:11" ht="15" thickBot="1" x14ac:dyDescent="0.4">
      <c r="A19" s="108">
        <v>14</v>
      </c>
      <c r="B19" s="81" t="s">
        <v>223</v>
      </c>
      <c r="C19" s="124">
        <v>0</v>
      </c>
      <c r="D19" s="74">
        <v>0</v>
      </c>
      <c r="E19" s="50">
        <v>0</v>
      </c>
      <c r="F19" s="50">
        <v>0</v>
      </c>
      <c r="G19" s="50">
        <v>0</v>
      </c>
      <c r="H19" s="74">
        <v>0</v>
      </c>
      <c r="I19" s="50">
        <v>0</v>
      </c>
      <c r="J19" s="50">
        <v>0</v>
      </c>
      <c r="K19" s="50">
        <v>0</v>
      </c>
    </row>
    <row r="20" spans="1:11" ht="15" thickBot="1" x14ac:dyDescent="0.4">
      <c r="A20" s="108">
        <v>15</v>
      </c>
      <c r="B20" s="81" t="s">
        <v>224</v>
      </c>
      <c r="C20" s="124">
        <v>0</v>
      </c>
      <c r="D20" s="74">
        <v>0</v>
      </c>
      <c r="E20" s="50">
        <v>0</v>
      </c>
      <c r="F20" s="50">
        <v>0</v>
      </c>
      <c r="G20" s="50">
        <v>0</v>
      </c>
      <c r="H20" s="74">
        <v>0</v>
      </c>
      <c r="I20" s="50">
        <v>0</v>
      </c>
      <c r="J20" s="50">
        <v>0</v>
      </c>
      <c r="K20" s="50">
        <v>0</v>
      </c>
    </row>
    <row r="21" spans="1:11" ht="15" thickBot="1" x14ac:dyDescent="0.4">
      <c r="A21" s="108">
        <v>16</v>
      </c>
      <c r="B21" s="81" t="s">
        <v>225</v>
      </c>
      <c r="C21" s="124">
        <v>3</v>
      </c>
      <c r="D21" s="74">
        <v>0</v>
      </c>
      <c r="E21" s="50">
        <v>0</v>
      </c>
      <c r="F21" s="50">
        <v>0</v>
      </c>
      <c r="G21" s="50">
        <v>0</v>
      </c>
      <c r="H21" s="74">
        <v>230.2</v>
      </c>
      <c r="I21" s="50">
        <v>247</v>
      </c>
      <c r="J21" s="50">
        <v>0</v>
      </c>
      <c r="K21" s="50" t="s">
        <v>497</v>
      </c>
    </row>
    <row r="22" spans="1:11" ht="15" thickBot="1" x14ac:dyDescent="0.4">
      <c r="A22" s="108">
        <v>17</v>
      </c>
      <c r="B22" s="81" t="s">
        <v>226</v>
      </c>
      <c r="C22" s="124">
        <v>75</v>
      </c>
      <c r="D22" s="74">
        <v>29</v>
      </c>
      <c r="E22" s="50">
        <v>21.2</v>
      </c>
      <c r="F22" s="50" t="s">
        <v>1017</v>
      </c>
      <c r="G22" s="50">
        <v>297.89999999999998</v>
      </c>
      <c r="H22" s="74">
        <v>13.1</v>
      </c>
      <c r="I22" s="50">
        <v>2.4</v>
      </c>
      <c r="J22" s="50">
        <v>8.1999999999999993</v>
      </c>
      <c r="K22" s="50">
        <v>17.899999999999999</v>
      </c>
    </row>
    <row r="23" spans="1:11" ht="15" thickBot="1" x14ac:dyDescent="0.4">
      <c r="A23" s="108">
        <v>18</v>
      </c>
      <c r="B23" s="81" t="s">
        <v>227</v>
      </c>
      <c r="C23" s="124">
        <v>0</v>
      </c>
      <c r="D23" s="74">
        <v>0</v>
      </c>
      <c r="E23" s="50">
        <v>0</v>
      </c>
      <c r="F23" s="50">
        <v>0</v>
      </c>
      <c r="G23" s="50">
        <v>0</v>
      </c>
      <c r="H23" s="74">
        <v>0</v>
      </c>
      <c r="I23" s="50">
        <v>0</v>
      </c>
      <c r="J23" s="50">
        <v>0</v>
      </c>
      <c r="K23" s="50">
        <v>0</v>
      </c>
    </row>
    <row r="24" spans="1:11" ht="15" thickBot="1" x14ac:dyDescent="0.4">
      <c r="A24" s="108">
        <v>19</v>
      </c>
      <c r="B24" s="81" t="s">
        <v>228</v>
      </c>
      <c r="C24" s="124">
        <v>18</v>
      </c>
      <c r="D24" s="74">
        <v>264.2</v>
      </c>
      <c r="E24" s="50">
        <v>429.4</v>
      </c>
      <c r="F24" s="50">
        <v>0</v>
      </c>
      <c r="G24" s="50">
        <v>0</v>
      </c>
      <c r="H24" s="74">
        <v>35.700000000000003</v>
      </c>
      <c r="I24" s="50">
        <v>8.6</v>
      </c>
      <c r="J24" s="50">
        <v>17.8</v>
      </c>
      <c r="K24" s="50">
        <v>53.6</v>
      </c>
    </row>
    <row r="25" spans="1:11" ht="15" thickBot="1" x14ac:dyDescent="0.4">
      <c r="A25" s="108">
        <v>20</v>
      </c>
      <c r="B25" s="81" t="s">
        <v>229</v>
      </c>
      <c r="C25" s="124">
        <v>11</v>
      </c>
      <c r="D25" s="74">
        <v>0</v>
      </c>
      <c r="E25" s="50">
        <v>0</v>
      </c>
      <c r="F25" s="50">
        <v>0</v>
      </c>
      <c r="G25" s="50">
        <v>0</v>
      </c>
      <c r="H25" s="74">
        <v>96</v>
      </c>
      <c r="I25" s="50">
        <v>25.3</v>
      </c>
      <c r="J25" s="50">
        <v>40.299999999999997</v>
      </c>
      <c r="K25" s="50">
        <v>151.80000000000001</v>
      </c>
    </row>
    <row r="26" spans="1:11" ht="15" thickBot="1" x14ac:dyDescent="0.4">
      <c r="A26" s="108">
        <v>21</v>
      </c>
      <c r="B26" s="81" t="s">
        <v>230</v>
      </c>
      <c r="C26" s="124">
        <v>22</v>
      </c>
      <c r="D26" s="74">
        <v>0</v>
      </c>
      <c r="E26" s="50">
        <v>0</v>
      </c>
      <c r="F26" s="50">
        <v>0</v>
      </c>
      <c r="G26" s="50">
        <v>0</v>
      </c>
      <c r="H26" s="74">
        <v>35.200000000000003</v>
      </c>
      <c r="I26" s="50">
        <v>7.8</v>
      </c>
      <c r="J26" s="50">
        <v>19.100000000000001</v>
      </c>
      <c r="K26" s="50">
        <v>51.3</v>
      </c>
    </row>
    <row r="27" spans="1:11" ht="15" thickBot="1" x14ac:dyDescent="0.4">
      <c r="A27" s="108">
        <v>22</v>
      </c>
      <c r="B27" s="81" t="s">
        <v>231</v>
      </c>
      <c r="C27" s="124">
        <v>29</v>
      </c>
      <c r="D27" s="74">
        <v>10.199999999999999</v>
      </c>
      <c r="E27" s="50">
        <v>8.8000000000000007</v>
      </c>
      <c r="F27" s="50" t="s">
        <v>1018</v>
      </c>
      <c r="G27" s="50">
        <v>34.700000000000003</v>
      </c>
      <c r="H27" s="74">
        <v>56.3</v>
      </c>
      <c r="I27" s="50">
        <v>13.8</v>
      </c>
      <c r="J27" s="50">
        <v>27.7</v>
      </c>
      <c r="K27" s="50">
        <v>84.9</v>
      </c>
    </row>
    <row r="28" spans="1:11" ht="15" thickBot="1" x14ac:dyDescent="0.4">
      <c r="A28" s="108">
        <v>23</v>
      </c>
      <c r="B28" s="81" t="s">
        <v>232</v>
      </c>
      <c r="C28" s="124">
        <v>0</v>
      </c>
      <c r="D28" s="74">
        <v>0</v>
      </c>
      <c r="E28" s="50">
        <v>0</v>
      </c>
      <c r="F28" s="50">
        <v>0</v>
      </c>
      <c r="G28" s="50">
        <v>0</v>
      </c>
      <c r="H28" s="74">
        <v>0</v>
      </c>
      <c r="I28" s="50">
        <v>0</v>
      </c>
      <c r="J28" s="50">
        <v>0</v>
      </c>
      <c r="K28" s="50">
        <v>0</v>
      </c>
    </row>
    <row r="29" spans="1:11" ht="15" thickBot="1" x14ac:dyDescent="0.4">
      <c r="A29" s="108">
        <v>24</v>
      </c>
      <c r="B29" s="81" t="s">
        <v>233</v>
      </c>
      <c r="C29" s="124">
        <v>7</v>
      </c>
      <c r="D29" s="74">
        <v>12</v>
      </c>
      <c r="E29" s="50">
        <v>0</v>
      </c>
      <c r="F29" s="50">
        <v>0</v>
      </c>
      <c r="G29" s="50">
        <v>0</v>
      </c>
      <c r="H29" s="74">
        <v>60.3</v>
      </c>
      <c r="I29" s="50">
        <v>23.5</v>
      </c>
      <c r="J29" s="50" t="s">
        <v>1018</v>
      </c>
      <c r="K29" s="50">
        <v>135</v>
      </c>
    </row>
    <row r="30" spans="1:11" ht="15" thickBot="1" x14ac:dyDescent="0.4">
      <c r="A30" s="108">
        <v>25</v>
      </c>
      <c r="B30" s="81" t="s">
        <v>234</v>
      </c>
      <c r="C30" s="124">
        <v>42</v>
      </c>
      <c r="D30" s="74">
        <v>92.4</v>
      </c>
      <c r="E30" s="50">
        <v>19</v>
      </c>
      <c r="F30" s="50">
        <v>43.7</v>
      </c>
      <c r="G30" s="50">
        <v>141.19999999999999</v>
      </c>
      <c r="H30" s="74">
        <v>97.6</v>
      </c>
      <c r="I30" s="50">
        <v>13.9</v>
      </c>
      <c r="J30" s="50">
        <v>69.7</v>
      </c>
      <c r="K30" s="50">
        <v>125.6</v>
      </c>
    </row>
    <row r="31" spans="1:11" ht="15" thickBot="1" x14ac:dyDescent="0.4">
      <c r="A31" s="108">
        <v>26</v>
      </c>
      <c r="B31" s="81" t="s">
        <v>235</v>
      </c>
      <c r="C31" s="124">
        <v>56</v>
      </c>
      <c r="D31" s="74">
        <v>86</v>
      </c>
      <c r="E31" s="50">
        <v>51.5</v>
      </c>
      <c r="F31" s="50">
        <v>0</v>
      </c>
      <c r="G31" s="50">
        <v>0</v>
      </c>
      <c r="H31" s="74">
        <v>84.5</v>
      </c>
      <c r="I31" s="50">
        <v>10.9</v>
      </c>
      <c r="J31" s="50">
        <v>62.6</v>
      </c>
      <c r="K31" s="50">
        <v>106.5</v>
      </c>
    </row>
    <row r="32" spans="1:11" ht="15" thickBot="1" x14ac:dyDescent="0.4">
      <c r="A32" s="108">
        <v>27</v>
      </c>
      <c r="B32" s="81" t="s">
        <v>141</v>
      </c>
      <c r="C32" s="124">
        <v>4162</v>
      </c>
      <c r="D32" s="74">
        <v>188.2</v>
      </c>
      <c r="E32" s="50">
        <v>6.8</v>
      </c>
      <c r="F32" s="50">
        <v>174.8</v>
      </c>
      <c r="G32" s="50">
        <v>201.6</v>
      </c>
      <c r="H32" s="74">
        <v>166.9</v>
      </c>
      <c r="I32" s="50">
        <v>2.2999999999999998</v>
      </c>
      <c r="J32" s="50">
        <v>162.5</v>
      </c>
      <c r="K32" s="50">
        <v>171.4</v>
      </c>
    </row>
    <row r="33" spans="1:11" ht="15" thickBot="1" x14ac:dyDescent="0.4">
      <c r="A33" s="108">
        <v>28</v>
      </c>
      <c r="B33" s="81" t="s">
        <v>236</v>
      </c>
      <c r="C33" s="124">
        <v>13</v>
      </c>
      <c r="D33" s="74">
        <v>40</v>
      </c>
      <c r="E33" s="50">
        <v>0</v>
      </c>
      <c r="F33" s="50">
        <v>0</v>
      </c>
      <c r="G33" s="50">
        <v>0</v>
      </c>
      <c r="H33" s="74">
        <v>52.9</v>
      </c>
      <c r="I33" s="50">
        <v>10.3</v>
      </c>
      <c r="J33" s="50">
        <v>28.6</v>
      </c>
      <c r="K33" s="50">
        <v>77.3</v>
      </c>
    </row>
    <row r="34" spans="1:11" ht="15" thickBot="1" x14ac:dyDescent="0.4">
      <c r="A34" s="108">
        <v>29</v>
      </c>
      <c r="B34" s="81" t="s">
        <v>202</v>
      </c>
      <c r="C34" s="124">
        <v>410</v>
      </c>
      <c r="D34" s="74">
        <v>101.9</v>
      </c>
      <c r="E34" s="50">
        <v>21.1</v>
      </c>
      <c r="F34" s="50">
        <v>57.9</v>
      </c>
      <c r="G34" s="50">
        <v>145.9</v>
      </c>
      <c r="H34" s="74">
        <v>65.5</v>
      </c>
      <c r="I34" s="50">
        <v>3.8</v>
      </c>
      <c r="J34" s="50">
        <v>58.1</v>
      </c>
      <c r="K34" s="50">
        <v>72.900000000000006</v>
      </c>
    </row>
    <row r="35" spans="1:11" ht="15" thickBot="1" x14ac:dyDescent="0.4">
      <c r="A35" s="108">
        <v>30</v>
      </c>
      <c r="B35" s="81" t="s">
        <v>237</v>
      </c>
      <c r="C35" s="90">
        <v>0</v>
      </c>
      <c r="D35" s="74">
        <v>0</v>
      </c>
      <c r="E35" s="50">
        <v>0</v>
      </c>
      <c r="F35" s="50">
        <v>0</v>
      </c>
      <c r="G35" s="50">
        <v>0</v>
      </c>
      <c r="H35" s="74">
        <v>0</v>
      </c>
      <c r="I35" s="50">
        <v>0</v>
      </c>
      <c r="J35" s="50">
        <v>0</v>
      </c>
      <c r="K35" s="50">
        <v>0</v>
      </c>
    </row>
    <row r="36" spans="1:11" ht="15" thickBot="1" x14ac:dyDescent="0.4">
      <c r="A36" s="108">
        <v>31</v>
      </c>
      <c r="B36" s="81" t="s">
        <v>238</v>
      </c>
      <c r="C36" s="124">
        <v>26</v>
      </c>
      <c r="D36" s="74">
        <v>77.5</v>
      </c>
      <c r="E36" s="50">
        <v>89.2</v>
      </c>
      <c r="F36" s="50">
        <v>0</v>
      </c>
      <c r="G36" s="50">
        <v>0</v>
      </c>
      <c r="H36" s="74">
        <v>78.5</v>
      </c>
      <c r="I36" s="50">
        <v>11.4</v>
      </c>
      <c r="J36" s="50">
        <v>54.1</v>
      </c>
      <c r="K36" s="50">
        <v>102.9</v>
      </c>
    </row>
    <row r="37" spans="1:11" ht="15" thickBot="1" x14ac:dyDescent="0.4">
      <c r="A37" s="108">
        <v>32</v>
      </c>
      <c r="B37" s="81" t="s">
        <v>239</v>
      </c>
      <c r="C37" s="124">
        <v>749</v>
      </c>
      <c r="D37" s="74">
        <v>141.1</v>
      </c>
      <c r="E37" s="50">
        <v>15.9</v>
      </c>
      <c r="F37" s="50">
        <v>109.3</v>
      </c>
      <c r="G37" s="50">
        <v>172.9</v>
      </c>
      <c r="H37" s="74">
        <v>124.8</v>
      </c>
      <c r="I37" s="50">
        <v>4.5</v>
      </c>
      <c r="J37" s="50">
        <v>116</v>
      </c>
      <c r="K37" s="50">
        <v>133.69999999999999</v>
      </c>
    </row>
    <row r="38" spans="1:11" ht="15" thickBot="1" x14ac:dyDescent="0.4">
      <c r="A38" s="108">
        <v>33</v>
      </c>
      <c r="B38" s="81" t="s">
        <v>240</v>
      </c>
      <c r="C38" s="124">
        <v>91</v>
      </c>
      <c r="D38" s="74">
        <v>85.2</v>
      </c>
      <c r="E38" s="50">
        <v>49.2</v>
      </c>
      <c r="F38" s="50" t="s">
        <v>1019</v>
      </c>
      <c r="G38" s="50">
        <v>211.7</v>
      </c>
      <c r="H38" s="74">
        <v>102.2</v>
      </c>
      <c r="I38" s="50">
        <v>10.7</v>
      </c>
      <c r="J38" s="50">
        <v>81</v>
      </c>
      <c r="K38" s="50">
        <v>123.4</v>
      </c>
    </row>
    <row r="39" spans="1:11" ht="15" thickBot="1" x14ac:dyDescent="0.4">
      <c r="A39" s="108">
        <v>34</v>
      </c>
      <c r="B39" s="81" t="s">
        <v>241</v>
      </c>
      <c r="C39" s="124">
        <v>19</v>
      </c>
      <c r="D39" s="74">
        <v>141.19999999999999</v>
      </c>
      <c r="E39" s="50">
        <v>174.6</v>
      </c>
      <c r="F39" s="50" t="s">
        <v>1020</v>
      </c>
      <c r="G39" s="50">
        <v>2359.3000000000002</v>
      </c>
      <c r="H39" s="74">
        <v>95.5</v>
      </c>
      <c r="I39" s="50">
        <v>20.9</v>
      </c>
      <c r="J39" s="50">
        <v>48.3</v>
      </c>
      <c r="K39" s="50">
        <v>142.69999999999999</v>
      </c>
    </row>
    <row r="40" spans="1:11" ht="15" thickBot="1" x14ac:dyDescent="0.4">
      <c r="A40" s="108">
        <v>35</v>
      </c>
      <c r="B40" s="81" t="s">
        <v>242</v>
      </c>
      <c r="C40" s="124">
        <v>1757</v>
      </c>
      <c r="D40" s="74">
        <v>122.4</v>
      </c>
      <c r="E40" s="50">
        <v>7.6</v>
      </c>
      <c r="F40" s="50">
        <v>107.4</v>
      </c>
      <c r="G40" s="50">
        <v>137.5</v>
      </c>
      <c r="H40" s="74">
        <v>109.4</v>
      </c>
      <c r="I40" s="50">
        <v>2.7</v>
      </c>
      <c r="J40" s="50">
        <v>104</v>
      </c>
      <c r="K40" s="50">
        <v>114.7</v>
      </c>
    </row>
    <row r="41" spans="1:11" ht="15" thickBot="1" x14ac:dyDescent="0.4">
      <c r="A41" s="108">
        <v>36</v>
      </c>
      <c r="B41" s="81" t="s">
        <v>243</v>
      </c>
      <c r="C41" s="124">
        <v>207</v>
      </c>
      <c r="D41" s="74">
        <v>58.4</v>
      </c>
      <c r="E41" s="50">
        <v>22.9</v>
      </c>
      <c r="F41" s="50">
        <v>8</v>
      </c>
      <c r="G41" s="50">
        <v>108.8</v>
      </c>
      <c r="H41" s="74">
        <v>70.2</v>
      </c>
      <c r="I41" s="50">
        <v>6.8</v>
      </c>
      <c r="J41" s="50">
        <v>56.9</v>
      </c>
      <c r="K41" s="50">
        <v>83.5</v>
      </c>
    </row>
    <row r="42" spans="1:11" ht="23.5" thickBot="1" x14ac:dyDescent="0.4">
      <c r="A42" s="108">
        <v>37</v>
      </c>
      <c r="B42" s="81" t="s">
        <v>244</v>
      </c>
      <c r="C42" s="124">
        <v>3</v>
      </c>
      <c r="D42" s="74">
        <v>0</v>
      </c>
      <c r="E42" s="50">
        <v>0</v>
      </c>
      <c r="F42" s="50">
        <v>0</v>
      </c>
      <c r="G42" s="50">
        <v>0</v>
      </c>
      <c r="H42" s="74">
        <v>171</v>
      </c>
      <c r="I42" s="50">
        <v>40.9</v>
      </c>
      <c r="J42" s="50">
        <v>71</v>
      </c>
      <c r="K42" s="50">
        <v>271.10000000000002</v>
      </c>
    </row>
    <row r="43" spans="1:11" ht="15" thickBot="1" x14ac:dyDescent="0.4">
      <c r="A43" s="108">
        <v>38</v>
      </c>
      <c r="B43" s="81" t="s">
        <v>196</v>
      </c>
      <c r="C43" s="124">
        <v>605</v>
      </c>
      <c r="D43" s="74">
        <v>252.5</v>
      </c>
      <c r="E43" s="50">
        <v>33.1</v>
      </c>
      <c r="F43" s="50">
        <v>185.5</v>
      </c>
      <c r="G43" s="50">
        <v>319.5</v>
      </c>
      <c r="H43" s="74">
        <v>158.19999999999999</v>
      </c>
      <c r="I43" s="50">
        <v>6.2</v>
      </c>
      <c r="J43" s="50">
        <v>146.1</v>
      </c>
      <c r="K43" s="50">
        <v>170.3</v>
      </c>
    </row>
    <row r="44" spans="1:11" ht="15" thickBot="1" x14ac:dyDescent="0.4">
      <c r="A44" s="108">
        <v>39</v>
      </c>
      <c r="B44" s="81" t="s">
        <v>245</v>
      </c>
      <c r="C44" s="124">
        <v>186</v>
      </c>
      <c r="D44" s="74">
        <v>74.5</v>
      </c>
      <c r="E44" s="50">
        <v>15.9</v>
      </c>
      <c r="F44" s="50">
        <v>42</v>
      </c>
      <c r="G44" s="50">
        <v>107.1</v>
      </c>
      <c r="H44" s="74">
        <v>102.9</v>
      </c>
      <c r="I44" s="50">
        <v>9.1999999999999993</v>
      </c>
      <c r="J44" s="50">
        <v>84.7</v>
      </c>
      <c r="K44" s="50">
        <v>121.1</v>
      </c>
    </row>
    <row r="45" spans="1:11" ht="15" thickBot="1" x14ac:dyDescent="0.4">
      <c r="A45" s="108">
        <v>40</v>
      </c>
      <c r="B45" s="81" t="s">
        <v>246</v>
      </c>
      <c r="C45" s="124">
        <v>18</v>
      </c>
      <c r="D45" s="74">
        <v>79.400000000000006</v>
      </c>
      <c r="E45" s="50">
        <v>788.5</v>
      </c>
      <c r="F45" s="50">
        <v>0</v>
      </c>
      <c r="G45" s="50">
        <v>0</v>
      </c>
      <c r="H45" s="74">
        <v>58</v>
      </c>
      <c r="I45" s="50">
        <v>4.3</v>
      </c>
      <c r="J45" s="50">
        <v>48.9</v>
      </c>
      <c r="K45" s="50">
        <v>67.099999999999994</v>
      </c>
    </row>
    <row r="46" spans="1:11" ht="15" thickBot="1" x14ac:dyDescent="0.4">
      <c r="A46" s="108">
        <v>41</v>
      </c>
      <c r="B46" s="81" t="s">
        <v>247</v>
      </c>
      <c r="C46" s="124">
        <v>274</v>
      </c>
      <c r="D46" s="74">
        <v>82.8</v>
      </c>
      <c r="E46" s="50">
        <v>7.8</v>
      </c>
      <c r="F46" s="50">
        <v>66.8</v>
      </c>
      <c r="G46" s="50">
        <v>98.8</v>
      </c>
      <c r="H46" s="74">
        <v>84.5</v>
      </c>
      <c r="I46" s="50">
        <v>4.9000000000000004</v>
      </c>
      <c r="J46" s="50">
        <v>74.8</v>
      </c>
      <c r="K46" s="50">
        <v>94.1</v>
      </c>
    </row>
    <row r="47" spans="1:11" ht="15" thickBot="1" x14ac:dyDescent="0.4">
      <c r="A47" s="108">
        <v>42</v>
      </c>
      <c r="B47" s="81" t="s">
        <v>248</v>
      </c>
      <c r="C47" s="124">
        <v>8</v>
      </c>
      <c r="D47" s="74">
        <v>141.1</v>
      </c>
      <c r="E47" s="50">
        <v>37.1</v>
      </c>
      <c r="F47" s="50">
        <v>45.8</v>
      </c>
      <c r="G47" s="50">
        <v>236.4</v>
      </c>
      <c r="H47" s="74">
        <v>76.599999999999994</v>
      </c>
      <c r="I47" s="50">
        <v>0</v>
      </c>
      <c r="J47" s="50">
        <v>0</v>
      </c>
      <c r="K47" s="50">
        <v>0</v>
      </c>
    </row>
    <row r="48" spans="1:11" ht="15" thickBot="1" x14ac:dyDescent="0.4">
      <c r="A48" s="108">
        <v>43</v>
      </c>
      <c r="B48" s="81" t="s">
        <v>249</v>
      </c>
      <c r="C48" s="124">
        <v>28</v>
      </c>
      <c r="D48" s="74">
        <v>52</v>
      </c>
      <c r="E48" s="50">
        <v>0</v>
      </c>
      <c r="F48" s="50">
        <v>52</v>
      </c>
      <c r="G48" s="50">
        <v>52</v>
      </c>
      <c r="H48" s="74">
        <v>77.5</v>
      </c>
      <c r="I48" s="50">
        <v>11.6</v>
      </c>
      <c r="J48" s="50">
        <v>53.6</v>
      </c>
      <c r="K48" s="50">
        <v>101.3</v>
      </c>
    </row>
    <row r="49" spans="1:11" ht="15" thickBot="1" x14ac:dyDescent="0.4">
      <c r="A49" s="108">
        <v>44</v>
      </c>
      <c r="B49" s="81" t="s">
        <v>250</v>
      </c>
      <c r="C49" s="124">
        <v>27</v>
      </c>
      <c r="D49" s="74">
        <v>44.5</v>
      </c>
      <c r="E49" s="50">
        <v>8.8000000000000007</v>
      </c>
      <c r="F49" s="50">
        <v>25.6</v>
      </c>
      <c r="G49" s="50">
        <v>63.3</v>
      </c>
      <c r="H49" s="74">
        <v>65.5</v>
      </c>
      <c r="I49" s="50">
        <v>20.3</v>
      </c>
      <c r="J49" s="50">
        <v>21.2</v>
      </c>
      <c r="K49" s="50">
        <v>109.7</v>
      </c>
    </row>
    <row r="50" spans="1:11" ht="15" thickBot="1" x14ac:dyDescent="0.4">
      <c r="A50" s="108">
        <v>45</v>
      </c>
      <c r="B50" s="81" t="s">
        <v>251</v>
      </c>
      <c r="C50" s="124">
        <v>177</v>
      </c>
      <c r="D50" s="74">
        <v>85.7</v>
      </c>
      <c r="E50" s="50">
        <v>13.7</v>
      </c>
      <c r="F50" s="50">
        <v>57.6</v>
      </c>
      <c r="G50" s="50">
        <v>113.9</v>
      </c>
      <c r="H50" s="74">
        <v>75.5</v>
      </c>
      <c r="I50" s="50">
        <v>4.5999999999999996</v>
      </c>
      <c r="J50" s="50">
        <v>66.400000000000006</v>
      </c>
      <c r="K50" s="50">
        <v>84.5</v>
      </c>
    </row>
    <row r="51" spans="1:11" ht="15" thickBot="1" x14ac:dyDescent="0.4">
      <c r="A51" s="108">
        <v>46</v>
      </c>
      <c r="B51" s="81" t="s">
        <v>252</v>
      </c>
      <c r="C51" s="124">
        <v>254</v>
      </c>
      <c r="D51" s="74">
        <v>93.1</v>
      </c>
      <c r="E51" s="50">
        <v>11.2</v>
      </c>
      <c r="F51" s="50">
        <v>70</v>
      </c>
      <c r="G51" s="50">
        <v>116.3</v>
      </c>
      <c r="H51" s="74">
        <v>87.2</v>
      </c>
      <c r="I51" s="50">
        <v>4.9000000000000004</v>
      </c>
      <c r="J51" s="50">
        <v>77.5</v>
      </c>
      <c r="K51" s="50">
        <v>97</v>
      </c>
    </row>
    <row r="52" spans="1:11" ht="15" thickBot="1" x14ac:dyDescent="0.4">
      <c r="A52" s="108">
        <v>47</v>
      </c>
      <c r="B52" s="81" t="s">
        <v>253</v>
      </c>
      <c r="C52" s="124">
        <v>0</v>
      </c>
      <c r="D52" s="74">
        <v>0</v>
      </c>
      <c r="E52" s="50">
        <v>0</v>
      </c>
      <c r="F52" s="50">
        <v>0</v>
      </c>
      <c r="G52" s="50">
        <v>0</v>
      </c>
      <c r="H52" s="74">
        <v>0</v>
      </c>
      <c r="I52" s="50">
        <v>0</v>
      </c>
      <c r="J52" s="50">
        <v>0</v>
      </c>
      <c r="K52" s="50">
        <v>0</v>
      </c>
    </row>
    <row r="53" spans="1:11" ht="15" thickBot="1" x14ac:dyDescent="0.4">
      <c r="A53" s="108">
        <v>48</v>
      </c>
      <c r="B53" s="81" t="s">
        <v>254</v>
      </c>
      <c r="C53" s="124">
        <v>1</v>
      </c>
      <c r="D53" s="74">
        <v>0</v>
      </c>
      <c r="E53" s="50">
        <v>0</v>
      </c>
      <c r="F53" s="50">
        <v>0</v>
      </c>
      <c r="G53" s="50">
        <v>0</v>
      </c>
      <c r="H53" s="74">
        <v>52</v>
      </c>
      <c r="I53" s="50">
        <v>0</v>
      </c>
      <c r="J53" s="50">
        <v>52</v>
      </c>
      <c r="K53" s="50">
        <v>52</v>
      </c>
    </row>
    <row r="54" spans="1:11" ht="15" thickBot="1" x14ac:dyDescent="0.4">
      <c r="A54" s="108">
        <v>49</v>
      </c>
      <c r="B54" s="81" t="s">
        <v>255</v>
      </c>
      <c r="C54" s="124">
        <v>101</v>
      </c>
      <c r="D54" s="74">
        <v>144.80000000000001</v>
      </c>
      <c r="E54" s="50">
        <v>27.8</v>
      </c>
      <c r="F54" s="50">
        <v>85.1</v>
      </c>
      <c r="G54" s="50">
        <v>204.5</v>
      </c>
      <c r="H54" s="74">
        <v>78.900000000000006</v>
      </c>
      <c r="I54" s="50">
        <v>7</v>
      </c>
      <c r="J54" s="50">
        <v>65.099999999999994</v>
      </c>
      <c r="K54" s="50">
        <v>92.8</v>
      </c>
    </row>
    <row r="55" spans="1:11" ht="15" thickBot="1" x14ac:dyDescent="0.4">
      <c r="A55" s="108">
        <v>50</v>
      </c>
      <c r="B55" s="81" t="s">
        <v>256</v>
      </c>
      <c r="C55" s="124">
        <v>0</v>
      </c>
      <c r="D55" s="74">
        <v>0</v>
      </c>
      <c r="E55" s="50">
        <v>0</v>
      </c>
      <c r="F55" s="50">
        <v>0</v>
      </c>
      <c r="G55" s="50">
        <v>0</v>
      </c>
      <c r="H55" s="74">
        <v>0</v>
      </c>
      <c r="I55" s="50">
        <v>0</v>
      </c>
      <c r="J55" s="50">
        <v>0</v>
      </c>
      <c r="K55" s="50">
        <v>0</v>
      </c>
    </row>
    <row r="56" spans="1:11" ht="15" thickBot="1" x14ac:dyDescent="0.4">
      <c r="A56" s="108">
        <v>51</v>
      </c>
      <c r="B56" s="81" t="s">
        <v>257</v>
      </c>
      <c r="C56" s="124">
        <v>118</v>
      </c>
      <c r="D56" s="74">
        <v>68.7</v>
      </c>
      <c r="E56" s="50">
        <v>8.1</v>
      </c>
      <c r="F56" s="50">
        <v>50.6</v>
      </c>
      <c r="G56" s="50">
        <v>86.8</v>
      </c>
      <c r="H56" s="74">
        <v>70.099999999999994</v>
      </c>
      <c r="I56" s="50">
        <v>6.1</v>
      </c>
      <c r="J56" s="50">
        <v>58</v>
      </c>
      <c r="K56" s="50">
        <v>82.2</v>
      </c>
    </row>
    <row r="57" spans="1:11" ht="15" thickBot="1" x14ac:dyDescent="0.4">
      <c r="A57" s="108">
        <v>52</v>
      </c>
      <c r="B57" s="81" t="s">
        <v>258</v>
      </c>
      <c r="C57" s="124">
        <v>96</v>
      </c>
      <c r="D57" s="74">
        <v>89.4</v>
      </c>
      <c r="E57" s="50">
        <v>32.299999999999997</v>
      </c>
      <c r="F57" s="50">
        <v>17.3</v>
      </c>
      <c r="G57" s="50">
        <v>161.4</v>
      </c>
      <c r="H57" s="74">
        <v>73.099999999999994</v>
      </c>
      <c r="I57" s="50">
        <v>7.7</v>
      </c>
      <c r="J57" s="50">
        <v>57.8</v>
      </c>
      <c r="K57" s="50">
        <v>88.4</v>
      </c>
    </row>
    <row r="58" spans="1:11" ht="15" thickBot="1" x14ac:dyDescent="0.4">
      <c r="A58" s="108">
        <v>53</v>
      </c>
      <c r="B58" s="81" t="s">
        <v>259</v>
      </c>
      <c r="C58" s="124">
        <v>26</v>
      </c>
      <c r="D58" s="74">
        <v>18.8</v>
      </c>
      <c r="E58" s="50">
        <v>15</v>
      </c>
      <c r="F58" s="50" t="s">
        <v>1021</v>
      </c>
      <c r="G58" s="50">
        <v>66.7</v>
      </c>
      <c r="H58" s="74">
        <v>6.8</v>
      </c>
      <c r="I58" s="50">
        <v>1.6</v>
      </c>
      <c r="J58" s="50">
        <v>3.3</v>
      </c>
      <c r="K58" s="50">
        <v>10.3</v>
      </c>
    </row>
    <row r="59" spans="1:11" ht="15" thickBot="1" x14ac:dyDescent="0.4">
      <c r="A59" s="108">
        <v>54</v>
      </c>
      <c r="B59" s="81" t="s">
        <v>260</v>
      </c>
      <c r="C59" s="124">
        <v>1</v>
      </c>
      <c r="D59" s="74">
        <v>48</v>
      </c>
      <c r="E59" s="50">
        <v>0</v>
      </c>
      <c r="F59" s="50">
        <v>0</v>
      </c>
      <c r="G59" s="50">
        <v>0</v>
      </c>
      <c r="H59" s="74">
        <v>0</v>
      </c>
      <c r="I59" s="50">
        <v>0</v>
      </c>
      <c r="J59" s="50">
        <v>0</v>
      </c>
      <c r="K59" s="50">
        <v>0</v>
      </c>
    </row>
    <row r="60" spans="1:11" ht="15" thickBot="1" x14ac:dyDescent="0.4">
      <c r="A60" s="108">
        <v>55</v>
      </c>
      <c r="B60" s="81" t="s">
        <v>261</v>
      </c>
      <c r="C60" s="124">
        <v>2</v>
      </c>
      <c r="D60" s="74">
        <v>52</v>
      </c>
      <c r="E60" s="50">
        <v>0</v>
      </c>
      <c r="F60" s="50">
        <v>52</v>
      </c>
      <c r="G60" s="50">
        <v>52</v>
      </c>
      <c r="H60" s="74">
        <v>5</v>
      </c>
      <c r="I60" s="50">
        <v>0</v>
      </c>
      <c r="J60" s="50">
        <v>0</v>
      </c>
      <c r="K60" s="50">
        <v>0</v>
      </c>
    </row>
    <row r="61" spans="1:11" ht="15" thickBot="1" x14ac:dyDescent="0.4">
      <c r="A61" s="108">
        <v>56</v>
      </c>
      <c r="B61" s="81" t="s">
        <v>262</v>
      </c>
      <c r="C61" s="124">
        <v>2</v>
      </c>
      <c r="D61" s="74">
        <v>0</v>
      </c>
      <c r="E61" s="50">
        <v>0</v>
      </c>
      <c r="F61" s="50">
        <v>0</v>
      </c>
      <c r="G61" s="50">
        <v>0</v>
      </c>
      <c r="H61" s="74">
        <v>1.9</v>
      </c>
      <c r="I61" s="50">
        <v>1.7</v>
      </c>
      <c r="J61" s="50">
        <v>0</v>
      </c>
      <c r="K61" s="50">
        <v>0</v>
      </c>
    </row>
    <row r="62" spans="1:11" ht="23.5" thickBot="1" x14ac:dyDescent="0.4">
      <c r="A62" s="108">
        <v>57</v>
      </c>
      <c r="B62" s="81" t="s">
        <v>263</v>
      </c>
      <c r="C62" s="124">
        <v>27</v>
      </c>
      <c r="D62" s="74">
        <v>166.6</v>
      </c>
      <c r="E62" s="50">
        <v>18.600000000000001</v>
      </c>
      <c r="F62" s="50">
        <v>122.6</v>
      </c>
      <c r="G62" s="50">
        <v>210.6</v>
      </c>
      <c r="H62" s="74">
        <v>100.8</v>
      </c>
      <c r="I62" s="50">
        <v>15.8</v>
      </c>
      <c r="J62" s="50">
        <v>69</v>
      </c>
      <c r="K62" s="50">
        <v>132.69999999999999</v>
      </c>
    </row>
    <row r="63" spans="1:11" ht="16" customHeight="1" thickBot="1" x14ac:dyDescent="0.4">
      <c r="A63" s="108">
        <v>58</v>
      </c>
      <c r="B63" s="81" t="s">
        <v>264</v>
      </c>
      <c r="C63" s="124">
        <v>32</v>
      </c>
      <c r="D63" s="74">
        <v>52</v>
      </c>
      <c r="E63" s="50">
        <v>0</v>
      </c>
      <c r="F63" s="50">
        <v>0</v>
      </c>
      <c r="G63" s="50">
        <v>0</v>
      </c>
      <c r="H63" s="74">
        <v>178</v>
      </c>
      <c r="I63" s="50">
        <v>22.6</v>
      </c>
      <c r="J63" s="50">
        <v>131.5</v>
      </c>
      <c r="K63" s="50">
        <v>224.4</v>
      </c>
    </row>
    <row r="64" spans="1:11" ht="15" thickBot="1" x14ac:dyDescent="0.4">
      <c r="A64" s="108">
        <v>59</v>
      </c>
      <c r="B64" s="81" t="s">
        <v>265</v>
      </c>
      <c r="C64" s="124">
        <v>380</v>
      </c>
      <c r="D64" s="74">
        <v>23.6</v>
      </c>
      <c r="E64" s="50">
        <v>5.9</v>
      </c>
      <c r="F64" s="50">
        <v>11.7</v>
      </c>
      <c r="G64" s="50">
        <v>35.6</v>
      </c>
      <c r="H64" s="74">
        <v>30.8</v>
      </c>
      <c r="I64" s="50">
        <v>3.8</v>
      </c>
      <c r="J64" s="50">
        <v>23.3</v>
      </c>
      <c r="K64" s="50">
        <v>38.299999999999997</v>
      </c>
    </row>
    <row r="65" spans="1:11" ht="15" thickBot="1" x14ac:dyDescent="0.4">
      <c r="A65" s="108">
        <v>60</v>
      </c>
      <c r="B65" s="81" t="s">
        <v>266</v>
      </c>
      <c r="C65" s="124">
        <v>10</v>
      </c>
      <c r="D65" s="74">
        <v>104</v>
      </c>
      <c r="E65" s="50">
        <v>0</v>
      </c>
      <c r="F65" s="50">
        <v>104</v>
      </c>
      <c r="G65" s="50">
        <v>104</v>
      </c>
      <c r="H65" s="74">
        <v>83.3</v>
      </c>
      <c r="I65" s="50">
        <v>16.600000000000001</v>
      </c>
      <c r="J65" s="50">
        <v>40.5</v>
      </c>
      <c r="K65" s="50">
        <v>126</v>
      </c>
    </row>
    <row r="66" spans="1:11" ht="23.5" thickBot="1" x14ac:dyDescent="0.4">
      <c r="A66" s="108">
        <v>61</v>
      </c>
      <c r="B66" s="81" t="s">
        <v>267</v>
      </c>
      <c r="C66" s="124">
        <v>52</v>
      </c>
      <c r="D66" s="74">
        <v>101.2</v>
      </c>
      <c r="E66" s="50">
        <v>11.6</v>
      </c>
      <c r="F66" s="50">
        <v>71.5</v>
      </c>
      <c r="G66" s="50">
        <v>131</v>
      </c>
      <c r="H66" s="74">
        <v>121.2</v>
      </c>
      <c r="I66" s="50">
        <v>15.9</v>
      </c>
      <c r="J66" s="50">
        <v>89.4</v>
      </c>
      <c r="K66" s="50">
        <v>153</v>
      </c>
    </row>
    <row r="67" spans="1:11" ht="23.5" thickBot="1" x14ac:dyDescent="0.4">
      <c r="A67" s="108">
        <v>62</v>
      </c>
      <c r="B67" s="81" t="s">
        <v>268</v>
      </c>
      <c r="C67" s="124">
        <v>17</v>
      </c>
      <c r="D67" s="74">
        <v>24</v>
      </c>
      <c r="E67" s="50">
        <v>0</v>
      </c>
      <c r="F67" s="50">
        <v>0</v>
      </c>
      <c r="G67" s="50">
        <v>0</v>
      </c>
      <c r="H67" s="74">
        <v>70.8</v>
      </c>
      <c r="I67" s="50">
        <v>9.9</v>
      </c>
      <c r="J67" s="50">
        <v>49.7</v>
      </c>
      <c r="K67" s="50">
        <v>92</v>
      </c>
    </row>
    <row r="68" spans="1:11" ht="23.5" thickBot="1" x14ac:dyDescent="0.4">
      <c r="A68" s="108">
        <v>63</v>
      </c>
      <c r="B68" s="81" t="s">
        <v>269</v>
      </c>
      <c r="C68" s="124">
        <v>11</v>
      </c>
      <c r="D68" s="74">
        <v>0</v>
      </c>
      <c r="E68" s="50">
        <v>0</v>
      </c>
      <c r="F68" s="50">
        <v>0</v>
      </c>
      <c r="G68" s="50">
        <v>0</v>
      </c>
      <c r="H68" s="74">
        <v>63.2</v>
      </c>
      <c r="I68" s="50">
        <v>18.2</v>
      </c>
      <c r="J68" s="50">
        <v>16.5</v>
      </c>
      <c r="K68" s="50">
        <v>110</v>
      </c>
    </row>
    <row r="69" spans="1:11" ht="23.5" thickBot="1" x14ac:dyDescent="0.4">
      <c r="A69" s="108">
        <v>64</v>
      </c>
      <c r="B69" s="81" t="s">
        <v>270</v>
      </c>
      <c r="C69" s="124">
        <v>25</v>
      </c>
      <c r="D69" s="74">
        <v>216.2</v>
      </c>
      <c r="E69" s="50">
        <v>40.6</v>
      </c>
      <c r="F69" s="50">
        <v>103.4</v>
      </c>
      <c r="G69" s="50">
        <v>328.9</v>
      </c>
      <c r="H69" s="74">
        <v>92.8</v>
      </c>
      <c r="I69" s="50">
        <v>19.600000000000001</v>
      </c>
      <c r="J69" s="50">
        <v>50</v>
      </c>
      <c r="K69" s="50">
        <v>135.6</v>
      </c>
    </row>
    <row r="70" spans="1:11" ht="15" thickBot="1" x14ac:dyDescent="0.4">
      <c r="A70" s="108">
        <v>65</v>
      </c>
      <c r="B70" s="81" t="s">
        <v>271</v>
      </c>
      <c r="C70" s="124">
        <v>11</v>
      </c>
      <c r="D70" s="74">
        <v>0</v>
      </c>
      <c r="E70" s="50">
        <v>0</v>
      </c>
      <c r="F70" s="50">
        <v>0</v>
      </c>
      <c r="G70" s="50">
        <v>0</v>
      </c>
      <c r="H70" s="74">
        <v>111</v>
      </c>
      <c r="I70" s="50">
        <v>23.8</v>
      </c>
      <c r="J70" s="50">
        <v>60.5</v>
      </c>
      <c r="K70" s="50">
        <v>161.6</v>
      </c>
    </row>
    <row r="71" spans="1:11" ht="15" thickBot="1" x14ac:dyDescent="0.4">
      <c r="A71" s="108">
        <v>66</v>
      </c>
      <c r="B71" s="81" t="s">
        <v>272</v>
      </c>
      <c r="C71" s="124">
        <v>3</v>
      </c>
      <c r="D71" s="74">
        <v>5</v>
      </c>
      <c r="E71" s="50">
        <v>0</v>
      </c>
      <c r="F71" s="50">
        <v>0</v>
      </c>
      <c r="G71" s="50">
        <v>0</v>
      </c>
      <c r="H71" s="74">
        <v>52</v>
      </c>
      <c r="I71" s="50">
        <v>0</v>
      </c>
      <c r="J71" s="50">
        <v>52</v>
      </c>
      <c r="K71" s="50">
        <v>52</v>
      </c>
    </row>
    <row r="72" spans="1:11" ht="15" thickBot="1" x14ac:dyDescent="0.4">
      <c r="A72" s="108">
        <v>67</v>
      </c>
      <c r="B72" s="81" t="s">
        <v>273</v>
      </c>
      <c r="C72" s="124">
        <v>3</v>
      </c>
      <c r="D72" s="74">
        <v>0</v>
      </c>
      <c r="E72" s="50">
        <v>0</v>
      </c>
      <c r="F72" s="50">
        <v>0</v>
      </c>
      <c r="G72" s="50">
        <v>0</v>
      </c>
      <c r="H72" s="74">
        <v>56.6</v>
      </c>
      <c r="I72" s="50">
        <v>9.6999999999999993</v>
      </c>
      <c r="J72" s="50">
        <v>31.6</v>
      </c>
      <c r="K72" s="50">
        <v>81.599999999999994</v>
      </c>
    </row>
    <row r="73" spans="1:11" ht="23.5" thickBot="1" x14ac:dyDescent="0.4">
      <c r="A73" s="108">
        <v>68</v>
      </c>
      <c r="B73" s="81" t="s">
        <v>274</v>
      </c>
      <c r="C73" s="124">
        <v>8</v>
      </c>
      <c r="D73" s="74">
        <v>0</v>
      </c>
      <c r="E73" s="50">
        <v>0</v>
      </c>
      <c r="F73" s="50">
        <v>0</v>
      </c>
      <c r="G73" s="50">
        <v>0</v>
      </c>
      <c r="H73" s="74">
        <v>109.9</v>
      </c>
      <c r="I73" s="50">
        <v>16.8</v>
      </c>
      <c r="J73" s="50">
        <v>71.2</v>
      </c>
      <c r="K73" s="50">
        <v>148.5</v>
      </c>
    </row>
    <row r="74" spans="1:11" ht="23.5" thickBot="1" x14ac:dyDescent="0.4">
      <c r="A74" s="108">
        <v>69</v>
      </c>
      <c r="B74" s="81" t="s">
        <v>275</v>
      </c>
      <c r="C74" s="124">
        <v>12</v>
      </c>
      <c r="D74" s="74">
        <v>0</v>
      </c>
      <c r="E74" s="50">
        <v>0</v>
      </c>
      <c r="F74" s="50">
        <v>0</v>
      </c>
      <c r="G74" s="50">
        <v>0</v>
      </c>
      <c r="H74" s="74">
        <v>164.8</v>
      </c>
      <c r="I74" s="50">
        <v>42.5</v>
      </c>
      <c r="J74" s="50">
        <v>66.900000000000006</v>
      </c>
      <c r="K74" s="50">
        <v>262.7</v>
      </c>
    </row>
    <row r="75" spans="1:11" ht="15" thickBot="1" x14ac:dyDescent="0.4">
      <c r="A75" s="108">
        <v>70</v>
      </c>
      <c r="B75" s="81" t="s">
        <v>276</v>
      </c>
      <c r="C75" s="124">
        <v>9</v>
      </c>
      <c r="D75" s="74">
        <v>104</v>
      </c>
      <c r="E75" s="50">
        <v>0</v>
      </c>
      <c r="F75" s="50">
        <v>104</v>
      </c>
      <c r="G75" s="50">
        <v>104</v>
      </c>
      <c r="H75" s="74">
        <v>134.1</v>
      </c>
      <c r="I75" s="50">
        <v>59.3</v>
      </c>
      <c r="J75" s="50" t="s">
        <v>879</v>
      </c>
      <c r="K75" s="50">
        <v>274.3</v>
      </c>
    </row>
    <row r="76" spans="1:11" ht="15" thickBot="1" x14ac:dyDescent="0.4">
      <c r="A76" s="108">
        <v>71</v>
      </c>
      <c r="B76" s="81" t="s">
        <v>277</v>
      </c>
      <c r="C76" s="124">
        <v>8</v>
      </c>
      <c r="D76" s="74">
        <v>52</v>
      </c>
      <c r="E76" s="50">
        <v>0</v>
      </c>
      <c r="F76" s="50">
        <v>0</v>
      </c>
      <c r="G76" s="50">
        <v>0</v>
      </c>
      <c r="H76" s="74">
        <v>48.8</v>
      </c>
      <c r="I76" s="50">
        <v>27.3</v>
      </c>
      <c r="J76" s="50" t="s">
        <v>1022</v>
      </c>
      <c r="K76" s="50">
        <v>135.6</v>
      </c>
    </row>
    <row r="77" spans="1:11" ht="15" thickBot="1" x14ac:dyDescent="0.4">
      <c r="A77" s="108">
        <v>72</v>
      </c>
      <c r="B77" s="81" t="s">
        <v>278</v>
      </c>
      <c r="C77" s="124">
        <v>225</v>
      </c>
      <c r="D77" s="74">
        <v>87</v>
      </c>
      <c r="E77" s="50">
        <v>30.9</v>
      </c>
      <c r="F77" s="50">
        <v>11.4</v>
      </c>
      <c r="G77" s="50">
        <v>162.5</v>
      </c>
      <c r="H77" s="74">
        <v>80.599999999999994</v>
      </c>
      <c r="I77" s="50">
        <v>4.5999999999999996</v>
      </c>
      <c r="J77" s="50">
        <v>71.599999999999994</v>
      </c>
      <c r="K77" s="50">
        <v>89.5</v>
      </c>
    </row>
    <row r="78" spans="1:11" ht="15" thickBot="1" x14ac:dyDescent="0.4">
      <c r="A78" s="108">
        <v>73</v>
      </c>
      <c r="B78" s="81" t="s">
        <v>279</v>
      </c>
      <c r="C78" s="124">
        <v>53</v>
      </c>
      <c r="D78" s="74">
        <v>32.4</v>
      </c>
      <c r="E78" s="50">
        <v>12</v>
      </c>
      <c r="F78" s="50" t="s">
        <v>1023</v>
      </c>
      <c r="G78" s="50">
        <v>70.599999999999994</v>
      </c>
      <c r="H78" s="74">
        <v>29</v>
      </c>
      <c r="I78" s="50">
        <v>3.7</v>
      </c>
      <c r="J78" s="50">
        <v>21.6</v>
      </c>
      <c r="K78" s="50">
        <v>36.299999999999997</v>
      </c>
    </row>
    <row r="79" spans="1:11" ht="15" thickBot="1" x14ac:dyDescent="0.4">
      <c r="A79" s="108">
        <v>74</v>
      </c>
      <c r="B79" s="81" t="s">
        <v>280</v>
      </c>
      <c r="C79" s="124">
        <v>1</v>
      </c>
      <c r="D79" s="74">
        <v>0</v>
      </c>
      <c r="E79" s="50">
        <v>0</v>
      </c>
      <c r="F79" s="50">
        <v>0</v>
      </c>
      <c r="G79" s="50">
        <v>0</v>
      </c>
      <c r="H79" s="74">
        <v>40</v>
      </c>
      <c r="I79" s="50">
        <v>0</v>
      </c>
      <c r="J79" s="50">
        <v>0</v>
      </c>
      <c r="K79" s="50">
        <v>0</v>
      </c>
    </row>
    <row r="80" spans="1:11" ht="15" thickBot="1" x14ac:dyDescent="0.4">
      <c r="A80" s="108">
        <v>75</v>
      </c>
      <c r="B80" s="81" t="s">
        <v>281</v>
      </c>
      <c r="C80" s="124">
        <v>4</v>
      </c>
      <c r="D80" s="74">
        <v>0</v>
      </c>
      <c r="E80" s="50">
        <v>0</v>
      </c>
      <c r="F80" s="50">
        <v>0</v>
      </c>
      <c r="G80" s="50">
        <v>0</v>
      </c>
      <c r="H80" s="74">
        <v>149.80000000000001</v>
      </c>
      <c r="I80" s="50">
        <v>8.3000000000000007</v>
      </c>
      <c r="J80" s="50">
        <v>126.7</v>
      </c>
      <c r="K80" s="50">
        <v>172.9</v>
      </c>
    </row>
    <row r="81" spans="1:11" ht="15" thickBot="1" x14ac:dyDescent="0.4">
      <c r="A81" s="108">
        <v>76</v>
      </c>
      <c r="B81" s="81" t="s">
        <v>282</v>
      </c>
      <c r="C81" s="124">
        <v>52</v>
      </c>
      <c r="D81" s="74">
        <v>41.2</v>
      </c>
      <c r="E81" s="50">
        <v>12.8</v>
      </c>
      <c r="F81" s="50" t="s">
        <v>1024</v>
      </c>
      <c r="G81" s="50">
        <v>96.1</v>
      </c>
      <c r="H81" s="74">
        <v>60.7</v>
      </c>
      <c r="I81" s="50">
        <v>7.7</v>
      </c>
      <c r="J81" s="50">
        <v>45.4</v>
      </c>
      <c r="K81" s="50">
        <v>75.900000000000006</v>
      </c>
    </row>
    <row r="82" spans="1:11" ht="15" thickBot="1" x14ac:dyDescent="0.4">
      <c r="A82" s="108">
        <v>77</v>
      </c>
      <c r="B82" s="81" t="s">
        <v>283</v>
      </c>
      <c r="C82" s="124">
        <v>324</v>
      </c>
      <c r="D82" s="74">
        <v>111.5</v>
      </c>
      <c r="E82" s="50">
        <v>16.8</v>
      </c>
      <c r="F82" s="50">
        <v>77.2</v>
      </c>
      <c r="G82" s="50">
        <v>145.9</v>
      </c>
      <c r="H82" s="74">
        <v>64.2</v>
      </c>
      <c r="I82" s="50">
        <v>3.1</v>
      </c>
      <c r="J82" s="50">
        <v>58.1</v>
      </c>
      <c r="K82" s="50">
        <v>70.2</v>
      </c>
    </row>
    <row r="83" spans="1:11" ht="15" thickBot="1" x14ac:dyDescent="0.4">
      <c r="A83" s="108">
        <v>78</v>
      </c>
      <c r="B83" s="81" t="s">
        <v>284</v>
      </c>
      <c r="C83" s="124">
        <v>120</v>
      </c>
      <c r="D83" s="74">
        <v>53.4</v>
      </c>
      <c r="E83" s="50">
        <v>13.2</v>
      </c>
      <c r="F83" s="50">
        <v>22.9</v>
      </c>
      <c r="G83" s="50">
        <v>83.9</v>
      </c>
      <c r="H83" s="74">
        <v>87.7</v>
      </c>
      <c r="I83" s="50">
        <v>31.2</v>
      </c>
      <c r="J83" s="50">
        <v>25.7</v>
      </c>
      <c r="K83" s="50">
        <v>149.69999999999999</v>
      </c>
    </row>
    <row r="84" spans="1:11" ht="15" thickBot="1" x14ac:dyDescent="0.4">
      <c r="A84" s="108">
        <v>79</v>
      </c>
      <c r="B84" s="81" t="s">
        <v>193</v>
      </c>
      <c r="C84" s="124">
        <v>882</v>
      </c>
      <c r="D84" s="74">
        <v>96.8</v>
      </c>
      <c r="E84" s="50">
        <v>6.5</v>
      </c>
      <c r="F84" s="50">
        <v>84</v>
      </c>
      <c r="G84" s="50">
        <v>109.5</v>
      </c>
      <c r="H84" s="74">
        <v>90.6</v>
      </c>
      <c r="I84" s="50">
        <v>2.6</v>
      </c>
      <c r="J84" s="50">
        <v>85.5</v>
      </c>
      <c r="K84" s="50">
        <v>95.7</v>
      </c>
    </row>
    <row r="85" spans="1:11" ht="15" thickBot="1" x14ac:dyDescent="0.4">
      <c r="A85" s="108">
        <v>80</v>
      </c>
      <c r="B85" s="81" t="s">
        <v>285</v>
      </c>
      <c r="C85" s="124">
        <v>44</v>
      </c>
      <c r="D85" s="74">
        <v>58.5</v>
      </c>
      <c r="E85" s="50">
        <v>10.8</v>
      </c>
      <c r="F85" s="50">
        <v>28.6</v>
      </c>
      <c r="G85" s="50">
        <v>88.4</v>
      </c>
      <c r="H85" s="74">
        <v>77.2</v>
      </c>
      <c r="I85" s="50">
        <v>14.1</v>
      </c>
      <c r="J85" s="50">
        <v>48.5</v>
      </c>
      <c r="K85" s="50">
        <v>105.9</v>
      </c>
    </row>
    <row r="86" spans="1:11" ht="15" thickBot="1" x14ac:dyDescent="0.4">
      <c r="A86" s="108">
        <v>81</v>
      </c>
      <c r="B86" s="81" t="s">
        <v>286</v>
      </c>
      <c r="C86" s="124">
        <v>0</v>
      </c>
      <c r="D86" s="74">
        <v>0</v>
      </c>
      <c r="E86" s="50">
        <v>0</v>
      </c>
      <c r="F86" s="50">
        <v>0</v>
      </c>
      <c r="G86" s="50">
        <v>0</v>
      </c>
      <c r="H86" s="74">
        <v>0</v>
      </c>
      <c r="I86" s="50">
        <v>0</v>
      </c>
      <c r="J86" s="50">
        <v>0</v>
      </c>
      <c r="K86" s="50">
        <v>0</v>
      </c>
    </row>
    <row r="87" spans="1:11" ht="15" thickBot="1" x14ac:dyDescent="0.4">
      <c r="A87" s="108">
        <v>82</v>
      </c>
      <c r="B87" s="81" t="s">
        <v>287</v>
      </c>
      <c r="C87" s="124">
        <v>16</v>
      </c>
      <c r="D87" s="74">
        <v>36</v>
      </c>
      <c r="E87" s="50">
        <v>0</v>
      </c>
      <c r="F87" s="50">
        <v>0</v>
      </c>
      <c r="G87" s="50">
        <v>0</v>
      </c>
      <c r="H87" s="74">
        <v>10.7</v>
      </c>
      <c r="I87" s="50">
        <v>4.5999999999999996</v>
      </c>
      <c r="J87" s="50">
        <v>0.4</v>
      </c>
      <c r="K87" s="50">
        <v>21</v>
      </c>
    </row>
    <row r="88" spans="1:11" ht="15" thickBot="1" x14ac:dyDescent="0.4">
      <c r="A88" s="108">
        <v>83</v>
      </c>
      <c r="B88" s="81" t="s">
        <v>288</v>
      </c>
      <c r="C88" s="124">
        <v>24</v>
      </c>
      <c r="D88" s="74">
        <v>46.5</v>
      </c>
      <c r="E88" s="50">
        <v>16</v>
      </c>
      <c r="F88" s="50" t="s">
        <v>1025</v>
      </c>
      <c r="G88" s="50">
        <v>249.3</v>
      </c>
      <c r="H88" s="74">
        <v>19</v>
      </c>
      <c r="I88" s="50">
        <v>4.7</v>
      </c>
      <c r="J88" s="50">
        <v>9.3000000000000007</v>
      </c>
      <c r="K88" s="50">
        <v>28.7</v>
      </c>
    </row>
    <row r="89" spans="1:11" ht="15" thickBot="1" x14ac:dyDescent="0.4">
      <c r="A89" s="108">
        <v>84</v>
      </c>
      <c r="B89" s="81" t="s">
        <v>289</v>
      </c>
      <c r="C89" s="124">
        <v>71</v>
      </c>
      <c r="D89" s="74">
        <v>108.1</v>
      </c>
      <c r="E89" s="50">
        <v>16</v>
      </c>
      <c r="F89" s="50">
        <v>70.3</v>
      </c>
      <c r="G89" s="50">
        <v>145.9</v>
      </c>
      <c r="H89" s="74">
        <v>51.5</v>
      </c>
      <c r="I89" s="50">
        <v>5.6</v>
      </c>
      <c r="J89" s="50">
        <v>40.299999999999997</v>
      </c>
      <c r="K89" s="50">
        <v>62.7</v>
      </c>
    </row>
    <row r="90" spans="1:11" ht="15" thickBot="1" x14ac:dyDescent="0.4">
      <c r="A90" s="108">
        <v>85</v>
      </c>
      <c r="B90" s="81" t="s">
        <v>290</v>
      </c>
      <c r="C90" s="124">
        <v>12</v>
      </c>
      <c r="D90" s="74">
        <v>6.5</v>
      </c>
      <c r="E90" s="50">
        <v>6.8</v>
      </c>
      <c r="F90" s="50" t="s">
        <v>1026</v>
      </c>
      <c r="G90" s="50">
        <v>93.2</v>
      </c>
      <c r="H90" s="74">
        <v>7.1</v>
      </c>
      <c r="I90" s="50">
        <v>5.7</v>
      </c>
      <c r="J90" s="50" t="s">
        <v>637</v>
      </c>
      <c r="K90" s="50">
        <v>21.7</v>
      </c>
    </row>
    <row r="91" spans="1:11" ht="23.5" thickBot="1" x14ac:dyDescent="0.4">
      <c r="A91" s="108">
        <v>86</v>
      </c>
      <c r="B91" s="81" t="s">
        <v>291</v>
      </c>
      <c r="C91" s="124">
        <v>196</v>
      </c>
      <c r="D91" s="74">
        <v>106</v>
      </c>
      <c r="E91" s="50">
        <v>11.8</v>
      </c>
      <c r="F91" s="50">
        <v>82.2</v>
      </c>
      <c r="G91" s="50">
        <v>129.80000000000001</v>
      </c>
      <c r="H91" s="74">
        <v>116.2</v>
      </c>
      <c r="I91" s="50">
        <v>5.7</v>
      </c>
      <c r="J91" s="50">
        <v>105</v>
      </c>
      <c r="K91" s="50">
        <v>127.5</v>
      </c>
    </row>
    <row r="92" spans="1:11" ht="23.5" thickBot="1" x14ac:dyDescent="0.4">
      <c r="A92" s="108">
        <v>87</v>
      </c>
      <c r="B92" s="81" t="s">
        <v>292</v>
      </c>
      <c r="C92" s="124">
        <v>153</v>
      </c>
      <c r="D92" s="74">
        <v>126.7</v>
      </c>
      <c r="E92" s="50">
        <v>16.3</v>
      </c>
      <c r="F92" s="50">
        <v>92.3</v>
      </c>
      <c r="G92" s="50">
        <v>161</v>
      </c>
      <c r="H92" s="74">
        <v>130.9</v>
      </c>
      <c r="I92" s="50">
        <v>7.1</v>
      </c>
      <c r="J92" s="50">
        <v>117</v>
      </c>
      <c r="K92" s="50">
        <v>144.9</v>
      </c>
    </row>
    <row r="93" spans="1:11" ht="23.5" thickBot="1" x14ac:dyDescent="0.4">
      <c r="A93" s="108">
        <v>88</v>
      </c>
      <c r="B93" s="81" t="s">
        <v>293</v>
      </c>
      <c r="C93" s="124">
        <v>68</v>
      </c>
      <c r="D93" s="74">
        <v>260.39999999999998</v>
      </c>
      <c r="E93" s="50">
        <v>37.700000000000003</v>
      </c>
      <c r="F93" s="50">
        <v>155.6</v>
      </c>
      <c r="G93" s="50">
        <v>365.2</v>
      </c>
      <c r="H93" s="74">
        <v>142.5</v>
      </c>
      <c r="I93" s="50">
        <v>9.6999999999999993</v>
      </c>
      <c r="J93" s="50">
        <v>123.1</v>
      </c>
      <c r="K93" s="50">
        <v>162</v>
      </c>
    </row>
    <row r="94" spans="1:11" ht="23.5" thickBot="1" x14ac:dyDescent="0.4">
      <c r="A94" s="108">
        <v>89</v>
      </c>
      <c r="B94" s="81" t="s">
        <v>294</v>
      </c>
      <c r="C94" s="124">
        <v>31</v>
      </c>
      <c r="D94" s="74">
        <v>120.2</v>
      </c>
      <c r="E94" s="50">
        <v>33.5</v>
      </c>
      <c r="F94" s="50" t="s">
        <v>449</v>
      </c>
      <c r="G94" s="50">
        <v>264.60000000000002</v>
      </c>
      <c r="H94" s="74">
        <v>121.6</v>
      </c>
      <c r="I94" s="50">
        <v>17.100000000000001</v>
      </c>
      <c r="J94" s="50">
        <v>86.2</v>
      </c>
      <c r="K94" s="50">
        <v>157</v>
      </c>
    </row>
    <row r="95" spans="1:11" ht="23.5" thickBot="1" x14ac:dyDescent="0.4">
      <c r="A95" s="108">
        <v>90</v>
      </c>
      <c r="B95" s="81" t="s">
        <v>295</v>
      </c>
      <c r="C95" s="124">
        <v>6</v>
      </c>
      <c r="D95" s="74">
        <v>156</v>
      </c>
      <c r="E95" s="50">
        <v>0</v>
      </c>
      <c r="F95" s="50">
        <v>0</v>
      </c>
      <c r="G95" s="50">
        <v>0</v>
      </c>
      <c r="H95" s="74">
        <v>115.2</v>
      </c>
      <c r="I95" s="50">
        <v>28.6</v>
      </c>
      <c r="J95" s="50">
        <v>24.2</v>
      </c>
      <c r="K95" s="50">
        <v>206.3</v>
      </c>
    </row>
    <row r="96" spans="1:11" ht="15" thickBot="1" x14ac:dyDescent="0.4">
      <c r="A96" s="108">
        <v>91</v>
      </c>
      <c r="B96" s="81" t="s">
        <v>296</v>
      </c>
      <c r="C96" s="124">
        <v>319</v>
      </c>
      <c r="D96" s="74">
        <v>70.099999999999994</v>
      </c>
      <c r="E96" s="50">
        <v>10.5</v>
      </c>
      <c r="F96" s="50">
        <v>48.8</v>
      </c>
      <c r="G96" s="50">
        <v>91.4</v>
      </c>
      <c r="H96" s="74">
        <v>66.3</v>
      </c>
      <c r="I96" s="50">
        <v>3.9</v>
      </c>
      <c r="J96" s="50">
        <v>58.6</v>
      </c>
      <c r="K96" s="50">
        <v>74.099999999999994</v>
      </c>
    </row>
    <row r="97" spans="1:11" ht="15" thickBot="1" x14ac:dyDescent="0.4">
      <c r="A97" s="108">
        <v>92</v>
      </c>
      <c r="B97" s="81" t="s">
        <v>297</v>
      </c>
      <c r="C97" s="124">
        <v>101</v>
      </c>
      <c r="D97" s="74">
        <v>66.5</v>
      </c>
      <c r="E97" s="50">
        <v>37.6</v>
      </c>
      <c r="F97" s="50" t="s">
        <v>1027</v>
      </c>
      <c r="G97" s="50">
        <v>170.8</v>
      </c>
      <c r="H97" s="74">
        <v>117.3</v>
      </c>
      <c r="I97" s="50">
        <v>10.3</v>
      </c>
      <c r="J97" s="50">
        <v>96.7</v>
      </c>
      <c r="K97" s="50">
        <v>137.9</v>
      </c>
    </row>
    <row r="98" spans="1:11" ht="15" thickBot="1" x14ac:dyDescent="0.4">
      <c r="A98" s="108">
        <v>93</v>
      </c>
      <c r="B98" s="81" t="s">
        <v>298</v>
      </c>
      <c r="C98" s="124">
        <v>48</v>
      </c>
      <c r="D98" s="74">
        <v>71.8</v>
      </c>
      <c r="E98" s="50">
        <v>20.3</v>
      </c>
      <c r="F98" s="50">
        <v>15.5</v>
      </c>
      <c r="G98" s="50">
        <v>128.19999999999999</v>
      </c>
      <c r="H98" s="74">
        <v>87.7</v>
      </c>
      <c r="I98" s="50">
        <v>14.8</v>
      </c>
      <c r="J98" s="50">
        <v>57.5</v>
      </c>
      <c r="K98" s="50">
        <v>118</v>
      </c>
    </row>
    <row r="99" spans="1:11" ht="15" thickBot="1" x14ac:dyDescent="0.4">
      <c r="A99" s="108">
        <v>94</v>
      </c>
      <c r="B99" s="81" t="s">
        <v>299</v>
      </c>
      <c r="C99" s="124">
        <v>117</v>
      </c>
      <c r="D99" s="74">
        <v>48.6</v>
      </c>
      <c r="E99" s="50">
        <v>4.4000000000000004</v>
      </c>
      <c r="F99" s="50">
        <v>38.299999999999997</v>
      </c>
      <c r="G99" s="50">
        <v>58.9</v>
      </c>
      <c r="H99" s="74">
        <v>85.4</v>
      </c>
      <c r="I99" s="50">
        <v>10.7</v>
      </c>
      <c r="J99" s="50">
        <v>64.3</v>
      </c>
      <c r="K99" s="50">
        <v>106.6</v>
      </c>
    </row>
    <row r="100" spans="1:11" ht="15" thickBot="1" x14ac:dyDescent="0.4">
      <c r="A100" s="108">
        <v>95</v>
      </c>
      <c r="B100" s="81" t="s">
        <v>300</v>
      </c>
      <c r="C100" s="124">
        <v>34</v>
      </c>
      <c r="D100" s="74">
        <v>138.4</v>
      </c>
      <c r="E100" s="50">
        <v>27.9</v>
      </c>
      <c r="F100" s="50">
        <v>78</v>
      </c>
      <c r="G100" s="50">
        <v>198.8</v>
      </c>
      <c r="H100" s="74">
        <v>226.2</v>
      </c>
      <c r="I100" s="50">
        <v>38.5</v>
      </c>
      <c r="J100" s="50">
        <v>148.4</v>
      </c>
      <c r="K100" s="50">
        <v>304</v>
      </c>
    </row>
    <row r="101" spans="1:11" ht="15" thickBot="1" x14ac:dyDescent="0.4">
      <c r="A101" s="108">
        <v>96</v>
      </c>
      <c r="B101" s="81" t="s">
        <v>301</v>
      </c>
      <c r="C101" s="124">
        <v>1</v>
      </c>
      <c r="D101" s="74">
        <v>0</v>
      </c>
      <c r="E101" s="50">
        <v>0</v>
      </c>
      <c r="F101" s="50">
        <v>0</v>
      </c>
      <c r="G101" s="50">
        <v>0</v>
      </c>
      <c r="H101" s="74">
        <v>1</v>
      </c>
      <c r="I101" s="50">
        <v>0</v>
      </c>
      <c r="J101" s="50">
        <v>1</v>
      </c>
      <c r="K101" s="50">
        <v>1</v>
      </c>
    </row>
    <row r="102" spans="1:11" ht="15" thickBot="1" x14ac:dyDescent="0.4">
      <c r="A102" s="108">
        <v>97</v>
      </c>
      <c r="B102" s="81" t="s">
        <v>302</v>
      </c>
      <c r="C102" s="124">
        <v>3</v>
      </c>
      <c r="D102" s="74">
        <v>1352</v>
      </c>
      <c r="E102" s="50">
        <v>0</v>
      </c>
      <c r="F102" s="50">
        <v>0</v>
      </c>
      <c r="G102" s="50">
        <v>0</v>
      </c>
      <c r="H102" s="74">
        <v>11</v>
      </c>
      <c r="I102" s="50">
        <v>20.5</v>
      </c>
      <c r="J102" s="50" t="s">
        <v>578</v>
      </c>
      <c r="K102" s="50">
        <v>271.5</v>
      </c>
    </row>
    <row r="103" spans="1:11" ht="15" thickBot="1" x14ac:dyDescent="0.4">
      <c r="A103" s="108">
        <v>98</v>
      </c>
      <c r="B103" s="81" t="s">
        <v>303</v>
      </c>
      <c r="C103" s="124">
        <v>18</v>
      </c>
      <c r="D103" s="74">
        <v>16</v>
      </c>
      <c r="E103" s="50">
        <v>0</v>
      </c>
      <c r="F103" s="50">
        <v>16</v>
      </c>
      <c r="G103" s="50">
        <v>16</v>
      </c>
      <c r="H103" s="74">
        <v>67.900000000000006</v>
      </c>
      <c r="I103" s="50">
        <v>22.9</v>
      </c>
      <c r="J103" s="50">
        <v>18.399999999999999</v>
      </c>
      <c r="K103" s="50">
        <v>117.5</v>
      </c>
    </row>
    <row r="104" spans="1:11" ht="15" thickBot="1" x14ac:dyDescent="0.4">
      <c r="A104" s="108">
        <v>99</v>
      </c>
      <c r="B104" s="81" t="s">
        <v>304</v>
      </c>
      <c r="C104" s="124">
        <v>129</v>
      </c>
      <c r="D104" s="74">
        <v>62.2</v>
      </c>
      <c r="E104" s="50">
        <v>9.9</v>
      </c>
      <c r="F104" s="50">
        <v>39.200000000000003</v>
      </c>
      <c r="G104" s="50">
        <v>85.1</v>
      </c>
      <c r="H104" s="74">
        <v>71.7</v>
      </c>
      <c r="I104" s="50">
        <v>6</v>
      </c>
      <c r="J104" s="50">
        <v>59.7</v>
      </c>
      <c r="K104" s="50">
        <v>83.6</v>
      </c>
    </row>
    <row r="105" spans="1:11" ht="15" thickBot="1" x14ac:dyDescent="0.4">
      <c r="A105" s="108">
        <v>100</v>
      </c>
      <c r="B105" s="81" t="s">
        <v>305</v>
      </c>
      <c r="C105" s="124">
        <v>0</v>
      </c>
      <c r="D105" s="74">
        <v>0</v>
      </c>
      <c r="E105" s="50">
        <v>0</v>
      </c>
      <c r="F105" s="50">
        <v>0</v>
      </c>
      <c r="G105" s="50">
        <v>0</v>
      </c>
      <c r="H105" s="74">
        <v>0</v>
      </c>
      <c r="I105" s="50">
        <v>0</v>
      </c>
      <c r="J105" s="50">
        <v>0</v>
      </c>
      <c r="K105" s="50">
        <v>0</v>
      </c>
    </row>
    <row r="106" spans="1:11" ht="15" thickBot="1" x14ac:dyDescent="0.4">
      <c r="A106" s="108">
        <v>101</v>
      </c>
      <c r="B106" s="81" t="s">
        <v>306</v>
      </c>
      <c r="C106" s="124">
        <v>33</v>
      </c>
      <c r="D106" s="74">
        <v>56.7</v>
      </c>
      <c r="E106" s="50">
        <v>0</v>
      </c>
      <c r="F106" s="50">
        <v>0</v>
      </c>
      <c r="G106" s="50">
        <v>0</v>
      </c>
      <c r="H106" s="74">
        <v>99.8</v>
      </c>
      <c r="I106" s="50">
        <v>28.5</v>
      </c>
      <c r="J106" s="50">
        <v>40</v>
      </c>
      <c r="K106" s="50">
        <v>159.5</v>
      </c>
    </row>
    <row r="107" spans="1:11" ht="15" thickBot="1" x14ac:dyDescent="0.4">
      <c r="A107" s="108">
        <v>102</v>
      </c>
      <c r="B107" s="81" t="s">
        <v>307</v>
      </c>
      <c r="C107" s="124">
        <v>4</v>
      </c>
      <c r="D107" s="74">
        <v>12</v>
      </c>
      <c r="E107" s="50">
        <v>0</v>
      </c>
      <c r="F107" s="50">
        <v>0</v>
      </c>
      <c r="G107" s="50">
        <v>0</v>
      </c>
      <c r="H107" s="74">
        <v>75</v>
      </c>
      <c r="I107" s="50">
        <v>0</v>
      </c>
      <c r="J107" s="50">
        <v>0</v>
      </c>
      <c r="K107" s="50">
        <v>0</v>
      </c>
    </row>
    <row r="108" spans="1:11" ht="16" customHeight="1" thickBot="1" x14ac:dyDescent="0.4">
      <c r="A108" s="108">
        <v>103</v>
      </c>
      <c r="B108" s="81" t="s">
        <v>308</v>
      </c>
      <c r="C108" s="124">
        <v>362</v>
      </c>
      <c r="D108" s="74">
        <v>25.5</v>
      </c>
      <c r="E108" s="50">
        <v>9.1</v>
      </c>
      <c r="F108" s="50">
        <v>6.4</v>
      </c>
      <c r="G108" s="50">
        <v>44.6</v>
      </c>
      <c r="H108" s="74">
        <v>50.8</v>
      </c>
      <c r="I108" s="50">
        <v>5.2</v>
      </c>
      <c r="J108" s="50">
        <v>40.6</v>
      </c>
      <c r="K108" s="50">
        <v>61.1</v>
      </c>
    </row>
    <row r="109" spans="1:11" ht="15" thickBot="1" x14ac:dyDescent="0.4">
      <c r="A109" s="108">
        <v>104</v>
      </c>
      <c r="B109" s="81" t="s">
        <v>309</v>
      </c>
      <c r="C109" s="124">
        <v>5</v>
      </c>
      <c r="D109" s="74">
        <v>0</v>
      </c>
      <c r="E109" s="50">
        <v>0</v>
      </c>
      <c r="F109" s="50">
        <v>0</v>
      </c>
      <c r="G109" s="50">
        <v>0</v>
      </c>
      <c r="H109" s="74">
        <v>59.6</v>
      </c>
      <c r="I109" s="50">
        <v>0</v>
      </c>
      <c r="J109" s="50">
        <v>0</v>
      </c>
      <c r="K109" s="50">
        <v>0</v>
      </c>
    </row>
    <row r="110" spans="1:11" ht="15" thickBot="1" x14ac:dyDescent="0.4">
      <c r="A110" s="108">
        <v>105</v>
      </c>
      <c r="B110" s="81" t="s">
        <v>310</v>
      </c>
      <c r="C110" s="124">
        <v>16</v>
      </c>
      <c r="D110" s="74">
        <v>158.69999999999999</v>
      </c>
      <c r="E110" s="50">
        <v>0</v>
      </c>
      <c r="F110" s="50">
        <v>0</v>
      </c>
      <c r="G110" s="50">
        <v>0</v>
      </c>
      <c r="H110" s="74">
        <v>108.6</v>
      </c>
      <c r="I110" s="50">
        <v>43.7</v>
      </c>
      <c r="J110" s="50">
        <v>5.3</v>
      </c>
      <c r="K110" s="50">
        <v>211.8</v>
      </c>
    </row>
    <row r="111" spans="1:11" ht="23.5" thickBot="1" x14ac:dyDescent="0.4">
      <c r="A111" s="108">
        <v>106</v>
      </c>
      <c r="B111" s="81" t="s">
        <v>311</v>
      </c>
      <c r="C111" s="124">
        <v>288</v>
      </c>
      <c r="D111" s="74">
        <v>18.7</v>
      </c>
      <c r="E111" s="50">
        <v>8.3000000000000007</v>
      </c>
      <c r="F111" s="50">
        <v>1.9</v>
      </c>
      <c r="G111" s="50">
        <v>35.5</v>
      </c>
      <c r="H111" s="74">
        <v>7.8</v>
      </c>
      <c r="I111" s="50">
        <v>1.4</v>
      </c>
      <c r="J111" s="50">
        <v>5</v>
      </c>
      <c r="K111" s="50">
        <v>10.6</v>
      </c>
    </row>
    <row r="112" spans="1:11" ht="15" thickBot="1" x14ac:dyDescent="0.4">
      <c r="A112" s="108">
        <v>107</v>
      </c>
      <c r="B112" s="81" t="s">
        <v>312</v>
      </c>
      <c r="C112" s="124">
        <v>38</v>
      </c>
      <c r="D112" s="74">
        <v>0</v>
      </c>
      <c r="E112" s="50">
        <v>0</v>
      </c>
      <c r="F112" s="50">
        <v>0</v>
      </c>
      <c r="G112" s="50">
        <v>0</v>
      </c>
      <c r="H112" s="74">
        <v>8.6</v>
      </c>
      <c r="I112" s="50">
        <v>1.5</v>
      </c>
      <c r="J112" s="50">
        <v>5.6</v>
      </c>
      <c r="K112" s="50">
        <v>11.6</v>
      </c>
    </row>
    <row r="113" spans="1:11" ht="23.5" thickBot="1" x14ac:dyDescent="0.4">
      <c r="A113" s="108">
        <v>108</v>
      </c>
      <c r="B113" s="81" t="s">
        <v>313</v>
      </c>
      <c r="C113" s="124">
        <v>192</v>
      </c>
      <c r="D113" s="74">
        <v>18.600000000000001</v>
      </c>
      <c r="E113" s="50">
        <v>6</v>
      </c>
      <c r="F113" s="50">
        <v>4.9000000000000004</v>
      </c>
      <c r="G113" s="50">
        <v>32.299999999999997</v>
      </c>
      <c r="H113" s="74">
        <v>27.5</v>
      </c>
      <c r="I113" s="50">
        <v>4.4000000000000004</v>
      </c>
      <c r="J113" s="50">
        <v>18.8</v>
      </c>
      <c r="K113" s="50">
        <v>36.1</v>
      </c>
    </row>
    <row r="114" spans="1:11" ht="15" thickBot="1" x14ac:dyDescent="0.4">
      <c r="A114" s="108">
        <v>109</v>
      </c>
      <c r="B114" s="81" t="s">
        <v>314</v>
      </c>
      <c r="C114" s="124">
        <v>5</v>
      </c>
      <c r="D114" s="74">
        <v>52</v>
      </c>
      <c r="E114" s="50">
        <v>0</v>
      </c>
      <c r="F114" s="50">
        <v>52</v>
      </c>
      <c r="G114" s="50">
        <v>52</v>
      </c>
      <c r="H114" s="74">
        <v>44</v>
      </c>
      <c r="I114" s="50">
        <v>5.8</v>
      </c>
      <c r="J114" s="50">
        <v>30.7</v>
      </c>
      <c r="K114" s="50">
        <v>57.3</v>
      </c>
    </row>
    <row r="115" spans="1:11" ht="15" thickBot="1" x14ac:dyDescent="0.4">
      <c r="A115" s="108">
        <v>110</v>
      </c>
      <c r="B115" s="81" t="s">
        <v>315</v>
      </c>
      <c r="C115" s="124">
        <v>0</v>
      </c>
      <c r="D115" s="74">
        <v>0</v>
      </c>
      <c r="E115" s="50">
        <v>0</v>
      </c>
      <c r="F115" s="50">
        <v>0</v>
      </c>
      <c r="G115" s="50">
        <v>0</v>
      </c>
      <c r="H115" s="74">
        <v>0</v>
      </c>
      <c r="I115" s="50">
        <v>0</v>
      </c>
      <c r="J115" s="50">
        <v>0</v>
      </c>
      <c r="K115" s="50">
        <v>0</v>
      </c>
    </row>
    <row r="116" spans="1:11" ht="15" thickBot="1" x14ac:dyDescent="0.4">
      <c r="A116" s="108">
        <v>111</v>
      </c>
      <c r="B116" s="81" t="s">
        <v>316</v>
      </c>
      <c r="C116" s="124">
        <v>0</v>
      </c>
      <c r="D116" s="74">
        <v>0</v>
      </c>
      <c r="E116" s="50">
        <v>0</v>
      </c>
      <c r="F116" s="50">
        <v>0</v>
      </c>
      <c r="G116" s="50">
        <v>0</v>
      </c>
      <c r="H116" s="74">
        <v>0</v>
      </c>
      <c r="I116" s="50">
        <v>0</v>
      </c>
      <c r="J116" s="50">
        <v>0</v>
      </c>
      <c r="K116" s="50">
        <v>0</v>
      </c>
    </row>
    <row r="117" spans="1:11" ht="15" thickBot="1" x14ac:dyDescent="0.4">
      <c r="A117" s="108">
        <v>112</v>
      </c>
      <c r="B117" s="81" t="s">
        <v>317</v>
      </c>
      <c r="C117" s="124">
        <v>8</v>
      </c>
      <c r="D117" s="74">
        <v>0</v>
      </c>
      <c r="E117" s="50">
        <v>0</v>
      </c>
      <c r="F117" s="50">
        <v>0</v>
      </c>
      <c r="G117" s="50">
        <v>0</v>
      </c>
      <c r="H117" s="74">
        <v>17.899999999999999</v>
      </c>
      <c r="I117" s="50">
        <v>16.7</v>
      </c>
      <c r="J117" s="50" t="s">
        <v>761</v>
      </c>
      <c r="K117" s="50">
        <v>60.8</v>
      </c>
    </row>
    <row r="118" spans="1:11" ht="15" thickBot="1" x14ac:dyDescent="0.4">
      <c r="A118" s="108">
        <v>113</v>
      </c>
      <c r="B118" s="81" t="s">
        <v>318</v>
      </c>
      <c r="C118" s="124">
        <v>3</v>
      </c>
      <c r="D118" s="74">
        <v>52</v>
      </c>
      <c r="E118" s="50">
        <v>0</v>
      </c>
      <c r="F118" s="50">
        <v>0</v>
      </c>
      <c r="G118" s="50">
        <v>0</v>
      </c>
      <c r="H118" s="74">
        <v>17.100000000000001</v>
      </c>
      <c r="I118" s="50">
        <v>55.7</v>
      </c>
      <c r="J118" s="50">
        <v>0</v>
      </c>
      <c r="K118" s="50">
        <v>0</v>
      </c>
    </row>
    <row r="119" spans="1:11" ht="15" thickBot="1" x14ac:dyDescent="0.4">
      <c r="A119" s="108">
        <v>114</v>
      </c>
      <c r="B119" s="81" t="s">
        <v>319</v>
      </c>
      <c r="C119" s="124">
        <v>3</v>
      </c>
      <c r="D119" s="74">
        <v>52</v>
      </c>
      <c r="E119" s="50">
        <v>0</v>
      </c>
      <c r="F119" s="50">
        <v>0</v>
      </c>
      <c r="G119" s="50">
        <v>0</v>
      </c>
      <c r="H119" s="74">
        <v>52</v>
      </c>
      <c r="I119" s="50">
        <v>0</v>
      </c>
      <c r="J119" s="50">
        <v>52</v>
      </c>
      <c r="K119" s="50">
        <v>52</v>
      </c>
    </row>
    <row r="120" spans="1:11" ht="15" thickBot="1" x14ac:dyDescent="0.4">
      <c r="A120" s="108">
        <v>115</v>
      </c>
      <c r="B120" s="81" t="s">
        <v>320</v>
      </c>
      <c r="C120" s="124">
        <v>13</v>
      </c>
      <c r="D120" s="74">
        <v>0</v>
      </c>
      <c r="E120" s="50">
        <v>0</v>
      </c>
      <c r="F120" s="50">
        <v>0</v>
      </c>
      <c r="G120" s="50">
        <v>0</v>
      </c>
      <c r="H120" s="74">
        <v>83.1</v>
      </c>
      <c r="I120" s="50">
        <v>17.600000000000001</v>
      </c>
      <c r="J120" s="50">
        <v>41.6</v>
      </c>
      <c r="K120" s="50">
        <v>124.7</v>
      </c>
    </row>
    <row r="121" spans="1:11" ht="15" thickBot="1" x14ac:dyDescent="0.4">
      <c r="A121" s="108">
        <v>116</v>
      </c>
      <c r="B121" s="81" t="s">
        <v>321</v>
      </c>
      <c r="C121" s="124">
        <v>5</v>
      </c>
      <c r="D121" s="74">
        <v>40</v>
      </c>
      <c r="E121" s="50">
        <v>0</v>
      </c>
      <c r="F121" s="50">
        <v>0</v>
      </c>
      <c r="G121" s="50">
        <v>0</v>
      </c>
      <c r="H121" s="74">
        <v>31.2</v>
      </c>
      <c r="I121" s="50">
        <v>16.899999999999999</v>
      </c>
      <c r="J121" s="50" t="s">
        <v>1028</v>
      </c>
      <c r="K121" s="50">
        <v>246.1</v>
      </c>
    </row>
    <row r="122" spans="1:11" ht="15" thickBot="1" x14ac:dyDescent="0.4">
      <c r="A122" s="108">
        <v>117</v>
      </c>
      <c r="B122" s="81" t="s">
        <v>322</v>
      </c>
      <c r="C122" s="124">
        <v>1</v>
      </c>
      <c r="D122" s="74">
        <v>0</v>
      </c>
      <c r="E122" s="50">
        <v>0</v>
      </c>
      <c r="F122" s="50">
        <v>0</v>
      </c>
      <c r="G122" s="50">
        <v>0</v>
      </c>
      <c r="H122" s="74">
        <v>156</v>
      </c>
      <c r="I122" s="50">
        <v>0</v>
      </c>
      <c r="J122" s="50">
        <v>0</v>
      </c>
      <c r="K122" s="50">
        <v>0</v>
      </c>
    </row>
    <row r="123" spans="1:11" ht="15" thickBot="1" x14ac:dyDescent="0.4">
      <c r="A123" s="108">
        <v>118</v>
      </c>
      <c r="B123" s="81" t="s">
        <v>323</v>
      </c>
      <c r="C123" s="124">
        <v>23</v>
      </c>
      <c r="D123" s="74">
        <v>113.5</v>
      </c>
      <c r="E123" s="50">
        <v>12.1</v>
      </c>
      <c r="F123" s="50">
        <v>84.8</v>
      </c>
      <c r="G123" s="50">
        <v>142.19999999999999</v>
      </c>
      <c r="H123" s="74">
        <v>48.3</v>
      </c>
      <c r="I123" s="50">
        <v>8.6999999999999993</v>
      </c>
      <c r="J123" s="50">
        <v>30.4</v>
      </c>
      <c r="K123" s="50">
        <v>66.2</v>
      </c>
    </row>
    <row r="124" spans="1:11" ht="15" thickBot="1" x14ac:dyDescent="0.4">
      <c r="A124" s="108">
        <v>119</v>
      </c>
      <c r="B124" s="81" t="s">
        <v>324</v>
      </c>
      <c r="C124" s="124">
        <v>57</v>
      </c>
      <c r="D124" s="74">
        <v>118.6</v>
      </c>
      <c r="E124" s="50">
        <v>9.5</v>
      </c>
      <c r="F124" s="50">
        <v>95.2</v>
      </c>
      <c r="G124" s="50">
        <v>141.9</v>
      </c>
      <c r="H124" s="74">
        <v>85.7</v>
      </c>
      <c r="I124" s="50">
        <v>6.6</v>
      </c>
      <c r="J124" s="50">
        <v>72.599999999999994</v>
      </c>
      <c r="K124" s="50">
        <v>98.9</v>
      </c>
    </row>
    <row r="125" spans="1:11" ht="15" thickBot="1" x14ac:dyDescent="0.4">
      <c r="A125" s="108">
        <v>120</v>
      </c>
      <c r="B125" s="81" t="s">
        <v>325</v>
      </c>
      <c r="C125" s="124">
        <v>141</v>
      </c>
      <c r="D125" s="74">
        <v>71.8</v>
      </c>
      <c r="E125" s="50">
        <v>5.2</v>
      </c>
      <c r="F125" s="50">
        <v>61</v>
      </c>
      <c r="G125" s="50">
        <v>82.5</v>
      </c>
      <c r="H125" s="74">
        <v>87.3</v>
      </c>
      <c r="I125" s="50">
        <v>4.2</v>
      </c>
      <c r="J125" s="50">
        <v>79</v>
      </c>
      <c r="K125" s="50">
        <v>95.7</v>
      </c>
    </row>
    <row r="126" spans="1:11" ht="15" thickBot="1" x14ac:dyDescent="0.4">
      <c r="A126" s="108">
        <v>121</v>
      </c>
      <c r="B126" s="81" t="s">
        <v>326</v>
      </c>
      <c r="C126" s="124">
        <v>1</v>
      </c>
      <c r="D126" s="74">
        <v>0</v>
      </c>
      <c r="E126" s="50">
        <v>0</v>
      </c>
      <c r="F126" s="50">
        <v>0</v>
      </c>
      <c r="G126" s="50">
        <v>0</v>
      </c>
      <c r="H126" s="74">
        <v>52</v>
      </c>
      <c r="I126" s="50">
        <v>0</v>
      </c>
      <c r="J126" s="50">
        <v>0</v>
      </c>
      <c r="K126" s="50">
        <v>0</v>
      </c>
    </row>
    <row r="127" spans="1:11" ht="15" thickBot="1" x14ac:dyDescent="0.4">
      <c r="A127" s="108">
        <v>122</v>
      </c>
      <c r="B127" s="81" t="s">
        <v>327</v>
      </c>
      <c r="C127" s="124">
        <v>10</v>
      </c>
      <c r="D127" s="74">
        <v>0</v>
      </c>
      <c r="E127" s="50">
        <v>0</v>
      </c>
      <c r="F127" s="50">
        <v>0</v>
      </c>
      <c r="G127" s="50">
        <v>0</v>
      </c>
      <c r="H127" s="74">
        <v>102.2</v>
      </c>
      <c r="I127" s="50">
        <v>18.399999999999999</v>
      </c>
      <c r="J127" s="50">
        <v>61.7</v>
      </c>
      <c r="K127" s="50">
        <v>142.69999999999999</v>
      </c>
    </row>
    <row r="128" spans="1:11" ht="15" thickBot="1" x14ac:dyDescent="0.4">
      <c r="A128" s="108">
        <v>123</v>
      </c>
      <c r="B128" s="81" t="s">
        <v>328</v>
      </c>
      <c r="C128" s="124">
        <v>8</v>
      </c>
      <c r="D128" s="74">
        <v>104</v>
      </c>
      <c r="E128" s="50">
        <v>0</v>
      </c>
      <c r="F128" s="50">
        <v>104</v>
      </c>
      <c r="G128" s="50">
        <v>104</v>
      </c>
      <c r="H128" s="74">
        <v>42.5</v>
      </c>
      <c r="I128" s="50">
        <v>33.9</v>
      </c>
      <c r="J128" s="50" t="s">
        <v>1029</v>
      </c>
      <c r="K128" s="50">
        <v>150.5</v>
      </c>
    </row>
    <row r="129" spans="1:11" ht="15" thickBot="1" x14ac:dyDescent="0.4">
      <c r="A129" s="108">
        <v>124</v>
      </c>
      <c r="B129" s="81" t="s">
        <v>329</v>
      </c>
      <c r="C129" s="124">
        <v>26</v>
      </c>
      <c r="D129" s="74">
        <v>104</v>
      </c>
      <c r="E129" s="50">
        <v>0</v>
      </c>
      <c r="F129" s="50">
        <v>104</v>
      </c>
      <c r="G129" s="50">
        <v>104</v>
      </c>
      <c r="H129" s="74">
        <v>61.4</v>
      </c>
      <c r="I129" s="50">
        <v>8.6</v>
      </c>
      <c r="J129" s="50">
        <v>43.5</v>
      </c>
      <c r="K129" s="50">
        <v>79.3</v>
      </c>
    </row>
    <row r="130" spans="1:11" ht="15" thickBot="1" x14ac:dyDescent="0.4">
      <c r="A130" s="108">
        <v>125</v>
      </c>
      <c r="B130" s="81" t="s">
        <v>330</v>
      </c>
      <c r="C130" s="124">
        <v>20</v>
      </c>
      <c r="D130" s="74">
        <v>29.3</v>
      </c>
      <c r="E130" s="50">
        <v>61.3</v>
      </c>
      <c r="F130" s="50">
        <v>0</v>
      </c>
      <c r="G130" s="50">
        <v>0</v>
      </c>
      <c r="H130" s="74">
        <v>94.1</v>
      </c>
      <c r="I130" s="50">
        <v>13.9</v>
      </c>
      <c r="J130" s="50">
        <v>65.2</v>
      </c>
      <c r="K130" s="50">
        <v>122.9</v>
      </c>
    </row>
    <row r="131" spans="1:11" ht="15" thickBot="1" x14ac:dyDescent="0.4">
      <c r="A131" s="108">
        <v>126</v>
      </c>
      <c r="B131" s="81" t="s">
        <v>331</v>
      </c>
      <c r="C131" s="124">
        <v>20</v>
      </c>
      <c r="D131" s="74">
        <v>58.2</v>
      </c>
      <c r="E131" s="50">
        <v>19.100000000000001</v>
      </c>
      <c r="F131" s="50">
        <v>5.0999999999999996</v>
      </c>
      <c r="G131" s="50">
        <v>111.2</v>
      </c>
      <c r="H131" s="74">
        <v>89.9</v>
      </c>
      <c r="I131" s="50">
        <v>11.3</v>
      </c>
      <c r="J131" s="50">
        <v>63.9</v>
      </c>
      <c r="K131" s="50">
        <v>115.9</v>
      </c>
    </row>
    <row r="132" spans="1:11" ht="15" thickBot="1" x14ac:dyDescent="0.4">
      <c r="A132" s="108">
        <v>127</v>
      </c>
      <c r="B132" s="81" t="s">
        <v>332</v>
      </c>
      <c r="C132" s="124">
        <v>122</v>
      </c>
      <c r="D132" s="74">
        <v>79.8</v>
      </c>
      <c r="E132" s="50">
        <v>11.7</v>
      </c>
      <c r="F132" s="50">
        <v>55.2</v>
      </c>
      <c r="G132" s="50">
        <v>104.4</v>
      </c>
      <c r="H132" s="74">
        <v>90.9</v>
      </c>
      <c r="I132" s="50">
        <v>5.4</v>
      </c>
      <c r="J132" s="50">
        <v>80.3</v>
      </c>
      <c r="K132" s="50">
        <v>101.6</v>
      </c>
    </row>
    <row r="133" spans="1:11" ht="15" thickBot="1" x14ac:dyDescent="0.4">
      <c r="A133" s="108">
        <v>128</v>
      </c>
      <c r="B133" s="81" t="s">
        <v>333</v>
      </c>
      <c r="C133" s="124">
        <v>0</v>
      </c>
      <c r="D133" s="74">
        <v>0</v>
      </c>
      <c r="E133" s="50">
        <v>0</v>
      </c>
      <c r="F133" s="50">
        <v>0</v>
      </c>
      <c r="G133" s="50">
        <v>0</v>
      </c>
      <c r="H133" s="74">
        <v>0</v>
      </c>
      <c r="I133" s="50">
        <v>0</v>
      </c>
      <c r="J133" s="50">
        <v>0</v>
      </c>
      <c r="K133" s="50">
        <v>0</v>
      </c>
    </row>
    <row r="134" spans="1:11" ht="15" thickBot="1" x14ac:dyDescent="0.4">
      <c r="A134" s="108">
        <v>129</v>
      </c>
      <c r="B134" s="81" t="s">
        <v>334</v>
      </c>
      <c r="C134" s="124">
        <v>0</v>
      </c>
      <c r="D134" s="74">
        <v>0</v>
      </c>
      <c r="E134" s="50">
        <v>0</v>
      </c>
      <c r="F134" s="50">
        <v>0</v>
      </c>
      <c r="G134" s="50">
        <v>0</v>
      </c>
      <c r="H134" s="74">
        <v>0</v>
      </c>
      <c r="I134" s="50">
        <v>0</v>
      </c>
      <c r="J134" s="50">
        <v>0</v>
      </c>
      <c r="K134" s="50">
        <v>0</v>
      </c>
    </row>
    <row r="135" spans="1:11" ht="15" thickBot="1" x14ac:dyDescent="0.4">
      <c r="A135" s="108">
        <v>130</v>
      </c>
      <c r="B135" s="81" t="s">
        <v>335</v>
      </c>
      <c r="C135" s="124">
        <v>1</v>
      </c>
      <c r="D135" s="74">
        <v>0</v>
      </c>
      <c r="E135" s="50">
        <v>0</v>
      </c>
      <c r="F135" s="50">
        <v>0</v>
      </c>
      <c r="G135" s="50">
        <v>0</v>
      </c>
      <c r="H135" s="74">
        <v>4</v>
      </c>
      <c r="I135" s="50">
        <v>0</v>
      </c>
      <c r="J135" s="50">
        <v>0</v>
      </c>
      <c r="K135" s="50">
        <v>0</v>
      </c>
    </row>
    <row r="136" spans="1:11" ht="15" thickBot="1" x14ac:dyDescent="0.4">
      <c r="A136" s="108">
        <v>131</v>
      </c>
      <c r="B136" s="81" t="s">
        <v>336</v>
      </c>
      <c r="C136" s="124">
        <v>54</v>
      </c>
      <c r="D136" s="74">
        <v>26</v>
      </c>
      <c r="E136" s="50">
        <v>0</v>
      </c>
      <c r="F136" s="50">
        <v>0</v>
      </c>
      <c r="G136" s="50">
        <v>0</v>
      </c>
      <c r="H136" s="74">
        <v>38</v>
      </c>
      <c r="I136" s="50">
        <v>6.9</v>
      </c>
      <c r="J136" s="50">
        <v>24</v>
      </c>
      <c r="K136" s="50">
        <v>52</v>
      </c>
    </row>
    <row r="137" spans="1:11" ht="15" thickBot="1" x14ac:dyDescent="0.4">
      <c r="A137" s="108">
        <v>132</v>
      </c>
      <c r="B137" s="81" t="s">
        <v>337</v>
      </c>
      <c r="C137" s="124">
        <v>23</v>
      </c>
      <c r="D137" s="74">
        <v>0</v>
      </c>
      <c r="E137" s="50">
        <v>0</v>
      </c>
      <c r="F137" s="50">
        <v>0</v>
      </c>
      <c r="G137" s="50">
        <v>0</v>
      </c>
      <c r="H137" s="74">
        <v>64.099999999999994</v>
      </c>
      <c r="I137" s="50">
        <v>19.899999999999999</v>
      </c>
      <c r="J137" s="50">
        <v>21.4</v>
      </c>
      <c r="K137" s="50">
        <v>106.8</v>
      </c>
    </row>
    <row r="138" spans="1:11" ht="15" thickBot="1" x14ac:dyDescent="0.4">
      <c r="A138" s="108">
        <v>133</v>
      </c>
      <c r="B138" s="81" t="s">
        <v>338</v>
      </c>
      <c r="C138" s="124">
        <v>94</v>
      </c>
      <c r="D138" s="74">
        <v>44.8</v>
      </c>
      <c r="E138" s="50">
        <v>25.7</v>
      </c>
      <c r="F138" s="50" t="s">
        <v>527</v>
      </c>
      <c r="G138" s="50">
        <v>155.4</v>
      </c>
      <c r="H138" s="74">
        <v>70.900000000000006</v>
      </c>
      <c r="I138" s="50">
        <v>11.7</v>
      </c>
      <c r="J138" s="50">
        <v>47.6</v>
      </c>
      <c r="K138" s="50">
        <v>94.2</v>
      </c>
    </row>
    <row r="139" spans="1:11" ht="15" thickBot="1" x14ac:dyDescent="0.4">
      <c r="A139" s="108">
        <v>134</v>
      </c>
      <c r="B139" s="81" t="s">
        <v>339</v>
      </c>
      <c r="C139" s="124">
        <v>148</v>
      </c>
      <c r="D139" s="74">
        <v>24.6</v>
      </c>
      <c r="E139" s="50">
        <v>30.2</v>
      </c>
      <c r="F139" s="50" t="s">
        <v>1030</v>
      </c>
      <c r="G139" s="50">
        <v>408.3</v>
      </c>
      <c r="H139" s="74">
        <v>59.9</v>
      </c>
      <c r="I139" s="50">
        <v>7.6</v>
      </c>
      <c r="J139" s="50">
        <v>44.8</v>
      </c>
      <c r="K139" s="50">
        <v>74.900000000000006</v>
      </c>
    </row>
    <row r="140" spans="1:11" ht="15" thickBot="1" x14ac:dyDescent="0.4">
      <c r="A140" s="108">
        <v>135</v>
      </c>
      <c r="B140" s="81" t="s">
        <v>340</v>
      </c>
      <c r="C140" s="124">
        <v>20</v>
      </c>
      <c r="D140" s="74">
        <v>0</v>
      </c>
      <c r="E140" s="50">
        <v>0</v>
      </c>
      <c r="F140" s="50">
        <v>0</v>
      </c>
      <c r="G140" s="50">
        <v>0</v>
      </c>
      <c r="H140" s="74">
        <v>52.7</v>
      </c>
      <c r="I140" s="50">
        <v>9.4</v>
      </c>
      <c r="J140" s="50">
        <v>33.5</v>
      </c>
      <c r="K140" s="50">
        <v>71.8</v>
      </c>
    </row>
    <row r="141" spans="1:11" ht="15" thickBot="1" x14ac:dyDescent="0.4">
      <c r="A141" s="108">
        <v>136</v>
      </c>
      <c r="B141" s="81" t="s">
        <v>341</v>
      </c>
      <c r="C141" s="124">
        <v>63</v>
      </c>
      <c r="D141" s="74">
        <v>69.400000000000006</v>
      </c>
      <c r="E141" s="50">
        <v>13.4</v>
      </c>
      <c r="F141" s="50">
        <v>26.7</v>
      </c>
      <c r="G141" s="50">
        <v>112.1</v>
      </c>
      <c r="H141" s="74">
        <v>46.1</v>
      </c>
      <c r="I141" s="50">
        <v>3.9</v>
      </c>
      <c r="J141" s="50">
        <v>38.299999999999997</v>
      </c>
      <c r="K141" s="50">
        <v>54</v>
      </c>
    </row>
    <row r="142" spans="1:11" ht="15" thickBot="1" x14ac:dyDescent="0.4">
      <c r="A142" s="108">
        <v>137</v>
      </c>
      <c r="B142" s="81" t="s">
        <v>199</v>
      </c>
      <c r="C142" s="124">
        <v>415</v>
      </c>
      <c r="D142" s="74">
        <v>66.099999999999994</v>
      </c>
      <c r="E142" s="50">
        <v>9.5</v>
      </c>
      <c r="F142" s="50">
        <v>46.7</v>
      </c>
      <c r="G142" s="50">
        <v>85.6</v>
      </c>
      <c r="H142" s="74">
        <v>75.400000000000006</v>
      </c>
      <c r="I142" s="50">
        <v>2.5</v>
      </c>
      <c r="J142" s="50">
        <v>70.5</v>
      </c>
      <c r="K142" s="50">
        <v>80.3</v>
      </c>
    </row>
    <row r="143" spans="1:11" ht="15" thickBot="1" x14ac:dyDescent="0.4">
      <c r="A143" s="108">
        <v>138</v>
      </c>
      <c r="B143" s="81" t="s">
        <v>342</v>
      </c>
      <c r="C143" s="124">
        <v>104</v>
      </c>
      <c r="D143" s="74">
        <v>16.8</v>
      </c>
      <c r="E143" s="50">
        <v>7.4</v>
      </c>
      <c r="F143" s="50">
        <v>0.5</v>
      </c>
      <c r="G143" s="50">
        <v>33</v>
      </c>
      <c r="H143" s="74">
        <v>13.1</v>
      </c>
      <c r="I143" s="50">
        <v>4.8</v>
      </c>
      <c r="J143" s="50">
        <v>3.5</v>
      </c>
      <c r="K143" s="50">
        <v>22.8</v>
      </c>
    </row>
    <row r="144" spans="1:11" ht="16" customHeight="1" thickBot="1" x14ac:dyDescent="0.4">
      <c r="A144" s="108">
        <v>139</v>
      </c>
      <c r="B144" s="81" t="s">
        <v>343</v>
      </c>
      <c r="C144" s="124">
        <v>26</v>
      </c>
      <c r="D144" s="74">
        <v>1.6</v>
      </c>
      <c r="E144" s="50">
        <v>0.6</v>
      </c>
      <c r="F144" s="50" t="s">
        <v>741</v>
      </c>
      <c r="G144" s="50">
        <v>4.0999999999999996</v>
      </c>
      <c r="H144" s="74">
        <v>10.7</v>
      </c>
      <c r="I144" s="50">
        <v>7.9</v>
      </c>
      <c r="J144" s="50" t="s">
        <v>461</v>
      </c>
      <c r="K144" s="50">
        <v>27.3</v>
      </c>
    </row>
    <row r="145" spans="1:11" ht="15" thickBot="1" x14ac:dyDescent="0.4">
      <c r="A145" s="108">
        <v>140</v>
      </c>
      <c r="B145" s="81" t="s">
        <v>344</v>
      </c>
      <c r="C145" s="124">
        <v>7</v>
      </c>
      <c r="D145" s="74">
        <v>0</v>
      </c>
      <c r="E145" s="50">
        <v>0</v>
      </c>
      <c r="F145" s="50">
        <v>0</v>
      </c>
      <c r="G145" s="50">
        <v>0</v>
      </c>
      <c r="H145" s="74">
        <v>1.7</v>
      </c>
      <c r="I145" s="50">
        <v>0.5</v>
      </c>
      <c r="J145" s="50">
        <v>0.4</v>
      </c>
      <c r="K145" s="50">
        <v>3</v>
      </c>
    </row>
    <row r="146" spans="1:11" ht="15" thickBot="1" x14ac:dyDescent="0.4">
      <c r="A146" s="108">
        <v>141</v>
      </c>
      <c r="B146" s="81" t="s">
        <v>345</v>
      </c>
      <c r="C146" s="124">
        <v>8</v>
      </c>
      <c r="D146" s="74">
        <v>0</v>
      </c>
      <c r="E146" s="50">
        <v>0</v>
      </c>
      <c r="F146" s="50">
        <v>0</v>
      </c>
      <c r="G146" s="50">
        <v>0</v>
      </c>
      <c r="H146" s="74">
        <v>8.1</v>
      </c>
      <c r="I146" s="50">
        <v>4.5</v>
      </c>
      <c r="J146" s="50" t="s">
        <v>524</v>
      </c>
      <c r="K146" s="50">
        <v>17.899999999999999</v>
      </c>
    </row>
    <row r="147" spans="1:11" ht="15" thickBot="1" x14ac:dyDescent="0.4">
      <c r="A147" s="108">
        <v>142</v>
      </c>
      <c r="B147" s="81" t="s">
        <v>346</v>
      </c>
      <c r="C147" s="124">
        <v>16</v>
      </c>
      <c r="D147" s="74">
        <v>182</v>
      </c>
      <c r="E147" s="50">
        <v>0</v>
      </c>
      <c r="F147" s="50">
        <v>0</v>
      </c>
      <c r="G147" s="50">
        <v>0</v>
      </c>
      <c r="H147" s="74">
        <v>34.6</v>
      </c>
      <c r="I147" s="50">
        <v>13.7</v>
      </c>
      <c r="J147" s="50">
        <v>4.5</v>
      </c>
      <c r="K147" s="50">
        <v>64.8</v>
      </c>
    </row>
    <row r="148" spans="1:11" ht="15" thickBot="1" x14ac:dyDescent="0.4">
      <c r="A148" s="108">
        <v>143</v>
      </c>
      <c r="B148" s="81" t="s">
        <v>347</v>
      </c>
      <c r="C148" s="124">
        <v>10</v>
      </c>
      <c r="D148" s="74">
        <v>52</v>
      </c>
      <c r="E148" s="50">
        <v>0</v>
      </c>
      <c r="F148" s="50">
        <v>0</v>
      </c>
      <c r="G148" s="50">
        <v>0</v>
      </c>
      <c r="H148" s="74">
        <v>84.5</v>
      </c>
      <c r="I148" s="50">
        <v>37.6</v>
      </c>
      <c r="J148" s="50" t="s">
        <v>1031</v>
      </c>
      <c r="K148" s="50">
        <v>204.2</v>
      </c>
    </row>
    <row r="149" spans="1:11" ht="23.5" thickBot="1" x14ac:dyDescent="0.4">
      <c r="A149" s="108">
        <v>144</v>
      </c>
      <c r="B149" s="81" t="s">
        <v>348</v>
      </c>
      <c r="C149" s="124">
        <v>2</v>
      </c>
      <c r="D149" s="74">
        <v>0</v>
      </c>
      <c r="E149" s="50">
        <v>0</v>
      </c>
      <c r="F149" s="50">
        <v>0</v>
      </c>
      <c r="G149" s="50">
        <v>0</v>
      </c>
      <c r="H149" s="74">
        <v>40.4</v>
      </c>
      <c r="I149" s="50">
        <v>12.7</v>
      </c>
      <c r="J149" s="50" t="s">
        <v>1001</v>
      </c>
      <c r="K149" s="50">
        <v>201.6</v>
      </c>
    </row>
    <row r="150" spans="1:11" ht="15" thickBot="1" x14ac:dyDescent="0.4">
      <c r="A150" s="108">
        <v>145</v>
      </c>
      <c r="B150" s="81" t="s">
        <v>349</v>
      </c>
      <c r="C150" s="124">
        <v>5</v>
      </c>
      <c r="D150" s="74">
        <v>36.1</v>
      </c>
      <c r="E150" s="50">
        <v>84</v>
      </c>
      <c r="F150" s="50">
        <v>0</v>
      </c>
      <c r="G150" s="50">
        <v>0</v>
      </c>
      <c r="H150" s="74">
        <v>122.3</v>
      </c>
      <c r="I150" s="50">
        <v>27.7</v>
      </c>
      <c r="J150" s="50">
        <v>34.1</v>
      </c>
      <c r="K150" s="50">
        <v>210.5</v>
      </c>
    </row>
    <row r="151" spans="1:11" ht="15" thickBot="1" x14ac:dyDescent="0.4">
      <c r="A151" s="108">
        <v>146</v>
      </c>
      <c r="B151" s="81" t="s">
        <v>350</v>
      </c>
      <c r="C151" s="124">
        <v>3</v>
      </c>
      <c r="D151" s="74">
        <v>0</v>
      </c>
      <c r="E151" s="50">
        <v>0</v>
      </c>
      <c r="F151" s="50">
        <v>0</v>
      </c>
      <c r="G151" s="50">
        <v>0</v>
      </c>
      <c r="H151" s="74">
        <v>195.9</v>
      </c>
      <c r="I151" s="50">
        <v>91.4</v>
      </c>
      <c r="J151" s="50" t="s">
        <v>1002</v>
      </c>
      <c r="K151" s="50">
        <v>589</v>
      </c>
    </row>
    <row r="152" spans="1:11" ht="15" thickBot="1" x14ac:dyDescent="0.4">
      <c r="A152" s="108">
        <v>147</v>
      </c>
      <c r="B152" s="81" t="s">
        <v>351</v>
      </c>
      <c r="C152" s="124">
        <v>1</v>
      </c>
      <c r="D152" s="74">
        <v>0</v>
      </c>
      <c r="E152" s="50">
        <v>0</v>
      </c>
      <c r="F152" s="50">
        <v>0</v>
      </c>
      <c r="G152" s="50">
        <v>0</v>
      </c>
      <c r="H152" s="74">
        <v>21</v>
      </c>
      <c r="I152" s="50">
        <v>0</v>
      </c>
      <c r="J152" s="50">
        <v>0</v>
      </c>
      <c r="K152" s="50">
        <v>0</v>
      </c>
    </row>
    <row r="153" spans="1:11" ht="15" thickBot="1" x14ac:dyDescent="0.4">
      <c r="A153" s="108">
        <v>148</v>
      </c>
      <c r="B153" s="81" t="s">
        <v>352</v>
      </c>
      <c r="C153" s="124">
        <v>5</v>
      </c>
      <c r="D153" s="74">
        <v>15.9</v>
      </c>
      <c r="E153" s="50">
        <v>40.299999999999997</v>
      </c>
      <c r="F153" s="50" t="s">
        <v>1032</v>
      </c>
      <c r="G153" s="50">
        <v>189.3</v>
      </c>
      <c r="H153" s="74">
        <v>38.5</v>
      </c>
      <c r="I153" s="50">
        <v>168.8</v>
      </c>
      <c r="J153" s="50">
        <v>0</v>
      </c>
      <c r="K153" s="50">
        <v>0</v>
      </c>
    </row>
    <row r="154" spans="1:11" ht="15" thickBot="1" x14ac:dyDescent="0.4">
      <c r="A154" s="108">
        <v>149</v>
      </c>
      <c r="B154" s="81" t="s">
        <v>353</v>
      </c>
      <c r="C154" s="124">
        <v>44</v>
      </c>
      <c r="D154" s="74">
        <v>24.2</v>
      </c>
      <c r="E154" s="50">
        <v>9.4</v>
      </c>
      <c r="F154" s="50" t="s">
        <v>599</v>
      </c>
      <c r="G154" s="50">
        <v>50.4</v>
      </c>
      <c r="H154" s="74">
        <v>45.6</v>
      </c>
      <c r="I154" s="50">
        <v>18</v>
      </c>
      <c r="J154" s="50">
        <v>8.9</v>
      </c>
      <c r="K154" s="50">
        <v>82.2</v>
      </c>
    </row>
    <row r="155" spans="1:11" ht="15" thickBot="1" x14ac:dyDescent="0.4">
      <c r="A155" s="108">
        <v>150</v>
      </c>
      <c r="B155" s="81" t="s">
        <v>354</v>
      </c>
      <c r="C155" s="124">
        <v>73</v>
      </c>
      <c r="D155" s="74">
        <v>15.1</v>
      </c>
      <c r="E155" s="50">
        <v>7</v>
      </c>
      <c r="F155" s="50" t="s">
        <v>509</v>
      </c>
      <c r="G155" s="50">
        <v>31.8</v>
      </c>
      <c r="H155" s="74">
        <v>11</v>
      </c>
      <c r="I155" s="50">
        <v>2.9</v>
      </c>
      <c r="J155" s="50">
        <v>5.0999999999999996</v>
      </c>
      <c r="K155" s="50">
        <v>16.8</v>
      </c>
    </row>
    <row r="156" spans="1:11" ht="15" thickBot="1" x14ac:dyDescent="0.4">
      <c r="A156" s="108">
        <v>151</v>
      </c>
      <c r="B156" s="81" t="s">
        <v>355</v>
      </c>
      <c r="C156" s="124">
        <v>128</v>
      </c>
      <c r="D156" s="74">
        <v>36.6</v>
      </c>
      <c r="E156" s="50">
        <v>10</v>
      </c>
      <c r="F156" s="50">
        <v>14.2</v>
      </c>
      <c r="G156" s="50">
        <v>58.9</v>
      </c>
      <c r="H156" s="74">
        <v>14.2</v>
      </c>
      <c r="I156" s="50">
        <v>2.2999999999999998</v>
      </c>
      <c r="J156" s="50">
        <v>9.6</v>
      </c>
      <c r="K156" s="50">
        <v>18.7</v>
      </c>
    </row>
    <row r="157" spans="1:11" ht="15" thickBot="1" x14ac:dyDescent="0.4">
      <c r="A157" s="108">
        <v>152</v>
      </c>
      <c r="B157" s="81" t="s">
        <v>356</v>
      </c>
      <c r="C157" s="124">
        <v>173</v>
      </c>
      <c r="D157" s="74">
        <v>84.8</v>
      </c>
      <c r="E157" s="50">
        <v>30.4</v>
      </c>
      <c r="F157" s="50">
        <v>18.5</v>
      </c>
      <c r="G157" s="50">
        <v>151</v>
      </c>
      <c r="H157" s="74">
        <v>37.5</v>
      </c>
      <c r="I157" s="50">
        <v>3.9</v>
      </c>
      <c r="J157" s="50">
        <v>29.9</v>
      </c>
      <c r="K157" s="50">
        <v>45.2</v>
      </c>
    </row>
    <row r="158" spans="1:11" ht="15" thickBot="1" x14ac:dyDescent="0.4">
      <c r="A158" s="108">
        <v>153</v>
      </c>
      <c r="B158" s="81" t="s">
        <v>357</v>
      </c>
      <c r="C158" s="124">
        <v>29</v>
      </c>
      <c r="D158" s="74">
        <v>134.4</v>
      </c>
      <c r="E158" s="50">
        <v>57.5</v>
      </c>
      <c r="F158" s="50" t="s">
        <v>1033</v>
      </c>
      <c r="G158" s="50">
        <v>864.5</v>
      </c>
      <c r="H158" s="74">
        <v>112</v>
      </c>
      <c r="I158" s="50">
        <v>25.9</v>
      </c>
      <c r="J158" s="50">
        <v>58.6</v>
      </c>
      <c r="K158" s="50">
        <v>165.5</v>
      </c>
    </row>
    <row r="159" spans="1:11" ht="15" thickBot="1" x14ac:dyDescent="0.4">
      <c r="A159" s="108">
        <v>154</v>
      </c>
      <c r="B159" s="81" t="s">
        <v>201</v>
      </c>
      <c r="C159" s="124">
        <v>397</v>
      </c>
      <c r="D159" s="74">
        <v>99.9</v>
      </c>
      <c r="E159" s="50">
        <v>10.7</v>
      </c>
      <c r="F159" s="50">
        <v>78.3</v>
      </c>
      <c r="G159" s="50">
        <v>121.5</v>
      </c>
      <c r="H159" s="74">
        <v>106.6</v>
      </c>
      <c r="I159" s="50">
        <v>3.5</v>
      </c>
      <c r="J159" s="50">
        <v>99.8</v>
      </c>
      <c r="K159" s="50">
        <v>113.4</v>
      </c>
    </row>
    <row r="160" spans="1:11" ht="15" thickBot="1" x14ac:dyDescent="0.4">
      <c r="A160" s="108">
        <v>155</v>
      </c>
      <c r="B160" s="81" t="s">
        <v>358</v>
      </c>
      <c r="C160" s="124">
        <v>162</v>
      </c>
      <c r="D160" s="74">
        <v>109.1</v>
      </c>
      <c r="E160" s="50">
        <v>9</v>
      </c>
      <c r="F160" s="50">
        <v>80.3</v>
      </c>
      <c r="G160" s="50">
        <v>137.9</v>
      </c>
      <c r="H160" s="74">
        <v>84.3</v>
      </c>
      <c r="I160" s="50">
        <v>5.2</v>
      </c>
      <c r="J160" s="50">
        <v>74</v>
      </c>
      <c r="K160" s="50">
        <v>94.6</v>
      </c>
    </row>
    <row r="161" spans="1:11" ht="15" thickBot="1" x14ac:dyDescent="0.4">
      <c r="A161" s="108">
        <v>156</v>
      </c>
      <c r="B161" s="81" t="s">
        <v>359</v>
      </c>
      <c r="C161" s="124">
        <v>206</v>
      </c>
      <c r="D161" s="74">
        <v>102.5</v>
      </c>
      <c r="E161" s="50">
        <v>29.9</v>
      </c>
      <c r="F161" s="50">
        <v>36.700000000000003</v>
      </c>
      <c r="G161" s="50">
        <v>168.3</v>
      </c>
      <c r="H161" s="74">
        <v>79.2</v>
      </c>
      <c r="I161" s="50">
        <v>6.9</v>
      </c>
      <c r="J161" s="50">
        <v>65.599999999999994</v>
      </c>
      <c r="K161" s="50">
        <v>92.7</v>
      </c>
    </row>
    <row r="162" spans="1:11" ht="15" thickBot="1" x14ac:dyDescent="0.4">
      <c r="A162" s="108">
        <v>157</v>
      </c>
      <c r="B162" s="81" t="s">
        <v>197</v>
      </c>
      <c r="C162" s="124">
        <v>489</v>
      </c>
      <c r="D162" s="74">
        <v>155.9</v>
      </c>
      <c r="E162" s="50">
        <v>19.7</v>
      </c>
      <c r="F162" s="50">
        <v>116.3</v>
      </c>
      <c r="G162" s="50">
        <v>195.4</v>
      </c>
      <c r="H162" s="74">
        <v>125.8</v>
      </c>
      <c r="I162" s="50">
        <v>5.4</v>
      </c>
      <c r="J162" s="50">
        <v>115.3</v>
      </c>
      <c r="K162" s="50">
        <v>136.4</v>
      </c>
    </row>
    <row r="163" spans="1:11" ht="15" thickBot="1" x14ac:dyDescent="0.4">
      <c r="A163" s="108">
        <v>158</v>
      </c>
      <c r="B163" s="81" t="s">
        <v>360</v>
      </c>
      <c r="C163" s="124">
        <v>221</v>
      </c>
      <c r="D163" s="74">
        <v>49</v>
      </c>
      <c r="E163" s="50">
        <v>22.2</v>
      </c>
      <c r="F163" s="50">
        <v>1.4</v>
      </c>
      <c r="G163" s="50">
        <v>96.7</v>
      </c>
      <c r="H163" s="74">
        <v>46.5</v>
      </c>
      <c r="I163" s="50">
        <v>6.5</v>
      </c>
      <c r="J163" s="50">
        <v>33.6</v>
      </c>
      <c r="K163" s="50">
        <v>59.4</v>
      </c>
    </row>
    <row r="164" spans="1:11" ht="15" thickBot="1" x14ac:dyDescent="0.4">
      <c r="A164" s="108">
        <v>159</v>
      </c>
      <c r="B164" s="81" t="s">
        <v>361</v>
      </c>
      <c r="C164" s="124">
        <v>32</v>
      </c>
      <c r="D164" s="74">
        <v>68.400000000000006</v>
      </c>
      <c r="E164" s="50">
        <v>49</v>
      </c>
      <c r="F164" s="50" t="s">
        <v>1034</v>
      </c>
      <c r="G164" s="50">
        <v>691.2</v>
      </c>
      <c r="H164" s="74">
        <v>102.5</v>
      </c>
      <c r="I164" s="50">
        <v>28</v>
      </c>
      <c r="J164" s="50">
        <v>44.1</v>
      </c>
      <c r="K164" s="50">
        <v>160.80000000000001</v>
      </c>
    </row>
    <row r="165" spans="1:11" ht="15" thickBot="1" x14ac:dyDescent="0.4">
      <c r="A165" s="108">
        <v>160</v>
      </c>
      <c r="B165" s="81" t="s">
        <v>362</v>
      </c>
      <c r="C165" s="124">
        <v>19</v>
      </c>
      <c r="D165" s="74">
        <v>92.3</v>
      </c>
      <c r="E165" s="50">
        <v>57.4</v>
      </c>
      <c r="F165" s="50" t="s">
        <v>1035</v>
      </c>
      <c r="G165" s="50">
        <v>821.5</v>
      </c>
      <c r="H165" s="74">
        <v>62</v>
      </c>
      <c r="I165" s="50">
        <v>19</v>
      </c>
      <c r="J165" s="50">
        <v>21.5</v>
      </c>
      <c r="K165" s="50">
        <v>102.6</v>
      </c>
    </row>
    <row r="166" spans="1:11" ht="15" thickBot="1" x14ac:dyDescent="0.4">
      <c r="A166" s="108">
        <v>161</v>
      </c>
      <c r="B166" s="81" t="s">
        <v>363</v>
      </c>
      <c r="C166" s="124">
        <v>22</v>
      </c>
      <c r="D166" s="74">
        <v>165.5</v>
      </c>
      <c r="E166" s="50">
        <v>66.5</v>
      </c>
      <c r="F166" s="50" t="s">
        <v>1036</v>
      </c>
      <c r="G166" s="50">
        <v>1011</v>
      </c>
      <c r="H166" s="74">
        <v>163.80000000000001</v>
      </c>
      <c r="I166" s="50">
        <v>40</v>
      </c>
      <c r="J166" s="50">
        <v>75.7</v>
      </c>
      <c r="K166" s="50">
        <v>251.9</v>
      </c>
    </row>
    <row r="167" spans="1:11" ht="15" thickBot="1" x14ac:dyDescent="0.4">
      <c r="A167" s="108">
        <v>162</v>
      </c>
      <c r="B167" s="81" t="s">
        <v>364</v>
      </c>
      <c r="C167" s="124">
        <v>46</v>
      </c>
      <c r="D167" s="74">
        <v>24.9</v>
      </c>
      <c r="E167" s="50">
        <v>20.2</v>
      </c>
      <c r="F167" s="50" t="s">
        <v>1037</v>
      </c>
      <c r="G167" s="50">
        <v>89.2</v>
      </c>
      <c r="H167" s="74">
        <v>17.2</v>
      </c>
      <c r="I167" s="50">
        <v>3.9</v>
      </c>
      <c r="J167" s="50">
        <v>9.3000000000000007</v>
      </c>
      <c r="K167" s="50">
        <v>25.1</v>
      </c>
    </row>
    <row r="168" spans="1:11" ht="15" thickBot="1" x14ac:dyDescent="0.4">
      <c r="A168" s="108">
        <v>163</v>
      </c>
      <c r="B168" s="81" t="s">
        <v>189</v>
      </c>
      <c r="C168" s="124">
        <v>1519</v>
      </c>
      <c r="D168" s="74">
        <v>146.69999999999999</v>
      </c>
      <c r="E168" s="50">
        <v>9.4</v>
      </c>
      <c r="F168" s="50">
        <v>128.19999999999999</v>
      </c>
      <c r="G168" s="50">
        <v>165.1</v>
      </c>
      <c r="H168" s="74">
        <v>133.1</v>
      </c>
      <c r="I168" s="50">
        <v>3.1</v>
      </c>
      <c r="J168" s="50">
        <v>126.9</v>
      </c>
      <c r="K168" s="50">
        <v>139.30000000000001</v>
      </c>
    </row>
    <row r="169" spans="1:11" ht="15" thickBot="1" x14ac:dyDescent="0.4">
      <c r="A169" s="108">
        <v>164</v>
      </c>
      <c r="B169" s="81" t="s">
        <v>365</v>
      </c>
      <c r="C169" s="124">
        <v>168</v>
      </c>
      <c r="D169" s="74">
        <v>109.9</v>
      </c>
      <c r="E169" s="50">
        <v>29.8</v>
      </c>
      <c r="F169" s="50">
        <v>44.4</v>
      </c>
      <c r="G169" s="50">
        <v>175.4</v>
      </c>
      <c r="H169" s="74">
        <v>172.5</v>
      </c>
      <c r="I169" s="50">
        <v>19.8</v>
      </c>
      <c r="J169" s="50">
        <v>133.19999999999999</v>
      </c>
      <c r="K169" s="50">
        <v>211.7</v>
      </c>
    </row>
    <row r="170" spans="1:11" ht="15" thickBot="1" x14ac:dyDescent="0.4">
      <c r="A170" s="108">
        <v>165</v>
      </c>
      <c r="B170" s="81" t="s">
        <v>366</v>
      </c>
      <c r="C170" s="124">
        <v>63</v>
      </c>
      <c r="D170" s="74">
        <v>22.1</v>
      </c>
      <c r="E170" s="50">
        <v>11.9</v>
      </c>
      <c r="F170" s="50" t="s">
        <v>1038</v>
      </c>
      <c r="G170" s="50">
        <v>73.3</v>
      </c>
      <c r="H170" s="74">
        <v>20.8</v>
      </c>
      <c r="I170" s="50">
        <v>5.3</v>
      </c>
      <c r="J170" s="50">
        <v>10.1</v>
      </c>
      <c r="K170" s="50">
        <v>31.4</v>
      </c>
    </row>
    <row r="171" spans="1:11" ht="15" thickBot="1" x14ac:dyDescent="0.4">
      <c r="A171" s="108">
        <v>166</v>
      </c>
      <c r="B171" s="81" t="s">
        <v>367</v>
      </c>
      <c r="C171" s="124">
        <v>229</v>
      </c>
      <c r="D171" s="74">
        <v>130.4</v>
      </c>
      <c r="E171" s="50">
        <v>26.9</v>
      </c>
      <c r="F171" s="50">
        <v>73.400000000000006</v>
      </c>
      <c r="G171" s="50">
        <v>187.4</v>
      </c>
      <c r="H171" s="74">
        <v>100</v>
      </c>
      <c r="I171" s="50">
        <v>7.1</v>
      </c>
      <c r="J171" s="50">
        <v>86.1</v>
      </c>
      <c r="K171" s="50">
        <v>114</v>
      </c>
    </row>
    <row r="172" spans="1:11" ht="15" thickBot="1" x14ac:dyDescent="0.4">
      <c r="A172" s="108">
        <v>167</v>
      </c>
      <c r="B172" s="81" t="s">
        <v>368</v>
      </c>
      <c r="C172" s="124">
        <v>18</v>
      </c>
      <c r="D172" s="74">
        <v>0</v>
      </c>
      <c r="E172" s="50">
        <v>0</v>
      </c>
      <c r="F172" s="50">
        <v>0</v>
      </c>
      <c r="G172" s="50">
        <v>0</v>
      </c>
      <c r="H172" s="74">
        <v>164</v>
      </c>
      <c r="I172" s="50">
        <v>49.4</v>
      </c>
      <c r="J172" s="50">
        <v>55.2</v>
      </c>
      <c r="K172" s="50">
        <v>272.8</v>
      </c>
    </row>
    <row r="173" spans="1:11" ht="15" thickBot="1" x14ac:dyDescent="0.4">
      <c r="A173" s="108">
        <v>168</v>
      </c>
      <c r="B173" s="81" t="s">
        <v>369</v>
      </c>
      <c r="C173" s="124">
        <v>6</v>
      </c>
      <c r="D173" s="74">
        <v>0</v>
      </c>
      <c r="E173" s="50">
        <v>0</v>
      </c>
      <c r="F173" s="50">
        <v>0</v>
      </c>
      <c r="G173" s="50">
        <v>0</v>
      </c>
      <c r="H173" s="74">
        <v>62.9</v>
      </c>
      <c r="I173" s="50">
        <v>19</v>
      </c>
      <c r="J173" s="50">
        <v>19.100000000000001</v>
      </c>
      <c r="K173" s="50">
        <v>106.7</v>
      </c>
    </row>
    <row r="174" spans="1:11" ht="15" thickBot="1" x14ac:dyDescent="0.4">
      <c r="A174" s="108">
        <v>169</v>
      </c>
      <c r="B174" s="81" t="s">
        <v>370</v>
      </c>
      <c r="C174" s="124">
        <v>35</v>
      </c>
      <c r="D174" s="74">
        <v>4</v>
      </c>
      <c r="E174" s="50">
        <v>0</v>
      </c>
      <c r="F174" s="50">
        <v>0</v>
      </c>
      <c r="G174" s="50">
        <v>0</v>
      </c>
      <c r="H174" s="74">
        <v>3.9</v>
      </c>
      <c r="I174" s="50">
        <v>1.1000000000000001</v>
      </c>
      <c r="J174" s="50">
        <v>1.6</v>
      </c>
      <c r="K174" s="50">
        <v>6.2</v>
      </c>
    </row>
    <row r="175" spans="1:11" ht="15" thickBot="1" x14ac:dyDescent="0.4">
      <c r="A175" s="108">
        <v>170</v>
      </c>
      <c r="B175" s="81" t="s">
        <v>371</v>
      </c>
      <c r="C175" s="124">
        <v>34</v>
      </c>
      <c r="D175" s="74">
        <v>138.69999999999999</v>
      </c>
      <c r="E175" s="50">
        <v>74.7</v>
      </c>
      <c r="F175" s="50">
        <v>0</v>
      </c>
      <c r="G175" s="50">
        <v>0</v>
      </c>
      <c r="H175" s="74">
        <v>94.4</v>
      </c>
      <c r="I175" s="50">
        <v>14.1</v>
      </c>
      <c r="J175" s="50">
        <v>65.7</v>
      </c>
      <c r="K175" s="50">
        <v>123.2</v>
      </c>
    </row>
    <row r="176" spans="1:11" ht="15" thickBot="1" x14ac:dyDescent="0.4">
      <c r="A176" s="108">
        <v>171</v>
      </c>
      <c r="B176" s="81" t="s">
        <v>372</v>
      </c>
      <c r="C176" s="124">
        <v>29</v>
      </c>
      <c r="D176" s="74">
        <v>101.9</v>
      </c>
      <c r="E176" s="50">
        <v>206.3</v>
      </c>
      <c r="F176" s="50">
        <v>0</v>
      </c>
      <c r="G176" s="50">
        <v>0</v>
      </c>
      <c r="H176" s="74">
        <v>29.2</v>
      </c>
      <c r="I176" s="50">
        <v>4.4000000000000004</v>
      </c>
      <c r="J176" s="50">
        <v>20.3</v>
      </c>
      <c r="K176" s="50">
        <v>38.1</v>
      </c>
    </row>
    <row r="177" spans="1:11" ht="15" thickBot="1" x14ac:dyDescent="0.4">
      <c r="A177" s="108">
        <v>172</v>
      </c>
      <c r="B177" s="81" t="s">
        <v>373</v>
      </c>
      <c r="C177" s="124">
        <v>24</v>
      </c>
      <c r="D177" s="74">
        <v>0</v>
      </c>
      <c r="E177" s="50">
        <v>0</v>
      </c>
      <c r="F177" s="50">
        <v>0</v>
      </c>
      <c r="G177" s="50">
        <v>0</v>
      </c>
      <c r="H177" s="74">
        <v>30.5</v>
      </c>
      <c r="I177" s="50">
        <v>5.6</v>
      </c>
      <c r="J177" s="50">
        <v>19.2</v>
      </c>
      <c r="K177" s="50">
        <v>41.9</v>
      </c>
    </row>
    <row r="178" spans="1:11" ht="15" thickBot="1" x14ac:dyDescent="0.4">
      <c r="A178" s="108">
        <v>173</v>
      </c>
      <c r="B178" s="81" t="s">
        <v>374</v>
      </c>
      <c r="C178" s="124">
        <v>59</v>
      </c>
      <c r="D178" s="74">
        <v>35.9</v>
      </c>
      <c r="E178" s="50">
        <v>5.8</v>
      </c>
      <c r="F178" s="50">
        <v>20.9</v>
      </c>
      <c r="G178" s="50">
        <v>50.8</v>
      </c>
      <c r="H178" s="74">
        <v>87.2</v>
      </c>
      <c r="I178" s="50">
        <v>9.1</v>
      </c>
      <c r="J178" s="50">
        <v>69.099999999999994</v>
      </c>
      <c r="K178" s="50">
        <v>105.3</v>
      </c>
    </row>
    <row r="179" spans="1:11" ht="15" thickBot="1" x14ac:dyDescent="0.4">
      <c r="A179" s="108">
        <v>174</v>
      </c>
      <c r="B179" s="81" t="s">
        <v>375</v>
      </c>
      <c r="C179" s="124">
        <v>5</v>
      </c>
      <c r="D179" s="74">
        <v>0</v>
      </c>
      <c r="E179" s="50">
        <v>0</v>
      </c>
      <c r="F179" s="50">
        <v>0</v>
      </c>
      <c r="G179" s="50">
        <v>0</v>
      </c>
      <c r="H179" s="74">
        <v>49.2</v>
      </c>
      <c r="I179" s="50">
        <v>4.0999999999999996</v>
      </c>
      <c r="J179" s="50">
        <v>39.700000000000003</v>
      </c>
      <c r="K179" s="50">
        <v>58.6</v>
      </c>
    </row>
    <row r="180" spans="1:11" ht="15" thickBot="1" x14ac:dyDescent="0.4">
      <c r="A180" s="108">
        <v>175</v>
      </c>
      <c r="B180" s="81" t="s">
        <v>376</v>
      </c>
      <c r="C180" s="124">
        <v>73</v>
      </c>
      <c r="D180" s="74">
        <v>21</v>
      </c>
      <c r="E180" s="50">
        <v>0</v>
      </c>
      <c r="F180" s="50">
        <v>0</v>
      </c>
      <c r="G180" s="50">
        <v>0</v>
      </c>
      <c r="H180" s="74">
        <v>43.4</v>
      </c>
      <c r="I180" s="50">
        <v>5.2</v>
      </c>
      <c r="J180" s="50">
        <v>33</v>
      </c>
      <c r="K180" s="50">
        <v>53.7</v>
      </c>
    </row>
    <row r="181" spans="1:11" ht="15" thickBot="1" x14ac:dyDescent="0.4">
      <c r="A181" s="108">
        <v>176</v>
      </c>
      <c r="B181" s="81" t="s">
        <v>190</v>
      </c>
      <c r="C181" s="124">
        <v>1380</v>
      </c>
      <c r="D181" s="74">
        <v>91.2</v>
      </c>
      <c r="E181" s="50">
        <v>6.2</v>
      </c>
      <c r="F181" s="50">
        <v>78.900000000000006</v>
      </c>
      <c r="G181" s="50">
        <v>103.5</v>
      </c>
      <c r="H181" s="74">
        <v>77.3</v>
      </c>
      <c r="I181" s="50">
        <v>1.9</v>
      </c>
      <c r="J181" s="50">
        <v>73.599999999999994</v>
      </c>
      <c r="K181" s="50">
        <v>80.900000000000006</v>
      </c>
    </row>
    <row r="182" spans="1:11" ht="15" thickBot="1" x14ac:dyDescent="0.4">
      <c r="A182" s="108">
        <v>177</v>
      </c>
      <c r="B182" s="81" t="s">
        <v>186</v>
      </c>
      <c r="C182" s="124">
        <v>2673</v>
      </c>
      <c r="D182" s="74">
        <v>74.8</v>
      </c>
      <c r="E182" s="50">
        <v>4.7</v>
      </c>
      <c r="F182" s="50">
        <v>65.599999999999994</v>
      </c>
      <c r="G182" s="50">
        <v>84.1</v>
      </c>
      <c r="H182" s="74">
        <v>92.8</v>
      </c>
      <c r="I182" s="50">
        <v>2</v>
      </c>
      <c r="J182" s="50">
        <v>88.9</v>
      </c>
      <c r="K182" s="50">
        <v>96.7</v>
      </c>
    </row>
    <row r="183" spans="1:11" ht="15" thickBot="1" x14ac:dyDescent="0.4">
      <c r="A183" s="108">
        <v>178</v>
      </c>
      <c r="B183" s="81" t="s">
        <v>377</v>
      </c>
      <c r="C183" s="124">
        <v>3</v>
      </c>
      <c r="D183" s="74">
        <v>71.3</v>
      </c>
      <c r="E183" s="50">
        <v>0</v>
      </c>
      <c r="F183" s="50">
        <v>0</v>
      </c>
      <c r="G183" s="50">
        <v>0</v>
      </c>
      <c r="H183" s="74">
        <v>52</v>
      </c>
      <c r="I183" s="50">
        <v>0</v>
      </c>
      <c r="J183" s="50">
        <v>0</v>
      </c>
      <c r="K183" s="50">
        <v>0</v>
      </c>
    </row>
    <row r="184" spans="1:11" ht="15" thickBot="1" x14ac:dyDescent="0.4">
      <c r="A184" s="108">
        <v>179</v>
      </c>
      <c r="B184" s="81" t="s">
        <v>378</v>
      </c>
      <c r="C184" s="124">
        <v>2</v>
      </c>
      <c r="D184" s="74">
        <v>0</v>
      </c>
      <c r="E184" s="50">
        <v>0</v>
      </c>
      <c r="F184" s="50">
        <v>0</v>
      </c>
      <c r="G184" s="50">
        <v>0</v>
      </c>
      <c r="H184" s="74">
        <v>24.6</v>
      </c>
      <c r="I184" s="50">
        <v>8.4</v>
      </c>
      <c r="J184" s="50" t="s">
        <v>543</v>
      </c>
      <c r="K184" s="50">
        <v>131.4</v>
      </c>
    </row>
    <row r="185" spans="1:11" ht="15" thickBot="1" x14ac:dyDescent="0.4">
      <c r="A185" s="108">
        <v>180</v>
      </c>
      <c r="B185" s="81" t="s">
        <v>379</v>
      </c>
      <c r="C185" s="124">
        <v>13</v>
      </c>
      <c r="D185" s="74">
        <v>52</v>
      </c>
      <c r="E185" s="50">
        <v>0</v>
      </c>
      <c r="F185" s="50">
        <v>0</v>
      </c>
      <c r="G185" s="50">
        <v>0</v>
      </c>
      <c r="H185" s="74">
        <v>72.2</v>
      </c>
      <c r="I185" s="50">
        <v>20.7</v>
      </c>
      <c r="J185" s="50">
        <v>19.100000000000001</v>
      </c>
      <c r="K185" s="50">
        <v>125.4</v>
      </c>
    </row>
    <row r="186" spans="1:11" ht="15" thickBot="1" x14ac:dyDescent="0.4">
      <c r="A186" s="108">
        <v>181</v>
      </c>
      <c r="B186" s="81" t="s">
        <v>203</v>
      </c>
      <c r="C186" s="124">
        <v>436</v>
      </c>
      <c r="D186" s="74">
        <v>66.7</v>
      </c>
      <c r="E186" s="50">
        <v>7.4</v>
      </c>
      <c r="F186" s="50">
        <v>51.9</v>
      </c>
      <c r="G186" s="50">
        <v>81.5</v>
      </c>
      <c r="H186" s="74">
        <v>43.9</v>
      </c>
      <c r="I186" s="50">
        <v>2.5</v>
      </c>
      <c r="J186" s="50">
        <v>39</v>
      </c>
      <c r="K186" s="50">
        <v>48.8</v>
      </c>
    </row>
    <row r="187" spans="1:11" ht="15" thickBot="1" x14ac:dyDescent="0.4">
      <c r="A187" s="108">
        <v>182</v>
      </c>
      <c r="B187" s="81" t="s">
        <v>380</v>
      </c>
      <c r="C187" s="124">
        <v>89</v>
      </c>
      <c r="D187" s="74">
        <v>47.5</v>
      </c>
      <c r="E187" s="50">
        <v>9.4</v>
      </c>
      <c r="F187" s="50">
        <v>25.9</v>
      </c>
      <c r="G187" s="50">
        <v>69.099999999999994</v>
      </c>
      <c r="H187" s="74">
        <v>53.3</v>
      </c>
      <c r="I187" s="50">
        <v>3.9</v>
      </c>
      <c r="J187" s="50">
        <v>45.6</v>
      </c>
      <c r="K187" s="50">
        <v>61</v>
      </c>
    </row>
    <row r="188" spans="1:11" ht="15" thickBot="1" x14ac:dyDescent="0.4">
      <c r="A188" s="108">
        <v>183</v>
      </c>
      <c r="B188" s="81" t="s">
        <v>381</v>
      </c>
      <c r="C188" s="124">
        <v>34</v>
      </c>
      <c r="D188" s="74">
        <v>250</v>
      </c>
      <c r="E188" s="50">
        <v>50.6</v>
      </c>
      <c r="F188" s="50">
        <v>135.5</v>
      </c>
      <c r="G188" s="50">
        <v>364.5</v>
      </c>
      <c r="H188" s="74">
        <v>127.5</v>
      </c>
      <c r="I188" s="50">
        <v>22</v>
      </c>
      <c r="J188" s="50">
        <v>82.9</v>
      </c>
      <c r="K188" s="50">
        <v>172.2</v>
      </c>
    </row>
    <row r="189" spans="1:11" ht="15" thickBot="1" x14ac:dyDescent="0.4">
      <c r="A189" s="108">
        <v>184</v>
      </c>
      <c r="B189" s="81" t="s">
        <v>382</v>
      </c>
      <c r="C189" s="124">
        <v>5</v>
      </c>
      <c r="D189" s="74">
        <v>0</v>
      </c>
      <c r="E189" s="50">
        <v>0</v>
      </c>
      <c r="F189" s="50">
        <v>0</v>
      </c>
      <c r="G189" s="50">
        <v>0</v>
      </c>
      <c r="H189" s="74">
        <v>1.4</v>
      </c>
      <c r="I189" s="50">
        <v>0.3</v>
      </c>
      <c r="J189" s="50">
        <v>0.5</v>
      </c>
      <c r="K189" s="50">
        <v>2.2999999999999998</v>
      </c>
    </row>
    <row r="190" spans="1:11" ht="15" thickBot="1" x14ac:dyDescent="0.4">
      <c r="A190" s="108">
        <v>185</v>
      </c>
      <c r="B190" s="81" t="s">
        <v>383</v>
      </c>
      <c r="C190" s="124">
        <v>52</v>
      </c>
      <c r="D190" s="74">
        <v>141.1</v>
      </c>
      <c r="E190" s="50">
        <v>102.1</v>
      </c>
      <c r="F190" s="50" t="s">
        <v>1039</v>
      </c>
      <c r="G190" s="50">
        <v>466.2</v>
      </c>
      <c r="H190" s="74">
        <v>11.6</v>
      </c>
      <c r="I190" s="50">
        <v>4.0999999999999996</v>
      </c>
      <c r="J190" s="50">
        <v>3.4</v>
      </c>
      <c r="K190" s="50">
        <v>19.8</v>
      </c>
    </row>
    <row r="191" spans="1:11" ht="23.5" thickBot="1" x14ac:dyDescent="0.4">
      <c r="A191" s="108">
        <v>186</v>
      </c>
      <c r="B191" s="81" t="s">
        <v>384</v>
      </c>
      <c r="C191" s="124">
        <v>536</v>
      </c>
      <c r="D191" s="74">
        <v>80.599999999999994</v>
      </c>
      <c r="E191" s="50">
        <v>8.4</v>
      </c>
      <c r="F191" s="50">
        <v>63.9</v>
      </c>
      <c r="G191" s="50">
        <v>97.4</v>
      </c>
      <c r="H191" s="74">
        <v>64.2</v>
      </c>
      <c r="I191" s="50">
        <v>4.0999999999999996</v>
      </c>
      <c r="J191" s="50">
        <v>56.1</v>
      </c>
      <c r="K191" s="50">
        <v>72.400000000000006</v>
      </c>
    </row>
    <row r="192" spans="1:11" ht="15" thickBot="1" x14ac:dyDescent="0.4">
      <c r="A192" s="108">
        <v>187</v>
      </c>
      <c r="B192" s="81" t="s">
        <v>385</v>
      </c>
      <c r="C192" s="124">
        <v>14</v>
      </c>
      <c r="D192" s="74">
        <v>37</v>
      </c>
      <c r="E192" s="50">
        <v>6.8</v>
      </c>
      <c r="F192" s="50">
        <v>20.8</v>
      </c>
      <c r="G192" s="50">
        <v>53.1</v>
      </c>
      <c r="H192" s="74">
        <v>53.3</v>
      </c>
      <c r="I192" s="50">
        <v>17.399999999999999</v>
      </c>
      <c r="J192" s="50">
        <v>15</v>
      </c>
      <c r="K192" s="50">
        <v>91.6</v>
      </c>
    </row>
    <row r="193" spans="1:11" ht="15" thickBot="1" x14ac:dyDescent="0.4">
      <c r="A193" s="108">
        <v>188</v>
      </c>
      <c r="B193" s="81" t="s">
        <v>386</v>
      </c>
      <c r="C193" s="124">
        <v>93</v>
      </c>
      <c r="D193" s="74">
        <v>74.7</v>
      </c>
      <c r="E193" s="50">
        <v>23.1</v>
      </c>
      <c r="F193" s="50">
        <v>20</v>
      </c>
      <c r="G193" s="50">
        <v>129.4</v>
      </c>
      <c r="H193" s="74">
        <v>65</v>
      </c>
      <c r="I193" s="50">
        <v>7.5</v>
      </c>
      <c r="J193" s="50">
        <v>50.1</v>
      </c>
      <c r="K193" s="50">
        <v>80</v>
      </c>
    </row>
    <row r="194" spans="1:11" ht="15" thickBot="1" x14ac:dyDescent="0.4">
      <c r="A194" s="108">
        <v>189</v>
      </c>
      <c r="B194" s="81" t="s">
        <v>387</v>
      </c>
      <c r="C194" s="124">
        <v>50</v>
      </c>
      <c r="D194" s="74">
        <v>0</v>
      </c>
      <c r="E194" s="50">
        <v>0</v>
      </c>
      <c r="F194" s="50">
        <v>0</v>
      </c>
      <c r="G194" s="50">
        <v>0</v>
      </c>
      <c r="H194" s="74">
        <v>13.6</v>
      </c>
      <c r="I194" s="50">
        <v>4</v>
      </c>
      <c r="J194" s="50">
        <v>5.4</v>
      </c>
      <c r="K194" s="50">
        <v>21.7</v>
      </c>
    </row>
    <row r="195" spans="1:11" ht="15" thickBot="1" x14ac:dyDescent="0.4">
      <c r="A195" s="108">
        <v>190</v>
      </c>
      <c r="B195" s="81" t="s">
        <v>188</v>
      </c>
      <c r="C195" s="124">
        <v>1719</v>
      </c>
      <c r="D195" s="74">
        <v>225.6</v>
      </c>
      <c r="E195" s="50">
        <v>9.1999999999999993</v>
      </c>
      <c r="F195" s="50">
        <v>207.5</v>
      </c>
      <c r="G195" s="50">
        <v>243.8</v>
      </c>
      <c r="H195" s="74">
        <v>204</v>
      </c>
      <c r="I195" s="50">
        <v>3.9</v>
      </c>
      <c r="J195" s="50">
        <v>196.4</v>
      </c>
      <c r="K195" s="50">
        <v>211.7</v>
      </c>
    </row>
    <row r="196" spans="1:11" ht="15" thickBot="1" x14ac:dyDescent="0.4">
      <c r="A196" s="108">
        <v>191</v>
      </c>
      <c r="B196" s="81" t="s">
        <v>198</v>
      </c>
      <c r="C196" s="124">
        <v>425</v>
      </c>
      <c r="D196" s="74">
        <v>35.799999999999997</v>
      </c>
      <c r="E196" s="50">
        <v>9.5</v>
      </c>
      <c r="F196" s="50">
        <v>16.600000000000001</v>
      </c>
      <c r="G196" s="50">
        <v>55</v>
      </c>
      <c r="H196" s="74">
        <v>30.7</v>
      </c>
      <c r="I196" s="50">
        <v>2.9</v>
      </c>
      <c r="J196" s="50">
        <v>25</v>
      </c>
      <c r="K196" s="50">
        <v>36.299999999999997</v>
      </c>
    </row>
    <row r="197" spans="1:11" ht="15" thickBot="1" x14ac:dyDescent="0.4">
      <c r="A197" s="108">
        <v>192</v>
      </c>
      <c r="B197" s="81" t="s">
        <v>191</v>
      </c>
      <c r="C197" s="124">
        <v>994</v>
      </c>
      <c r="D197" s="74">
        <v>142.80000000000001</v>
      </c>
      <c r="E197" s="50">
        <v>11.1</v>
      </c>
      <c r="F197" s="50">
        <v>120.7</v>
      </c>
      <c r="G197" s="50">
        <v>164.9</v>
      </c>
      <c r="H197" s="74">
        <v>134.19999999999999</v>
      </c>
      <c r="I197" s="50">
        <v>3.8</v>
      </c>
      <c r="J197" s="50">
        <v>126.8</v>
      </c>
      <c r="K197" s="50">
        <v>141.6</v>
      </c>
    </row>
    <row r="198" spans="1:11" ht="23.5" thickBot="1" x14ac:dyDescent="0.4">
      <c r="A198" s="108">
        <v>193</v>
      </c>
      <c r="B198" s="81" t="s">
        <v>192</v>
      </c>
      <c r="C198" s="124">
        <v>991</v>
      </c>
      <c r="D198" s="74">
        <v>142.69999999999999</v>
      </c>
      <c r="E198" s="50">
        <v>10.3</v>
      </c>
      <c r="F198" s="50">
        <v>122.4</v>
      </c>
      <c r="G198" s="50">
        <v>163.1</v>
      </c>
      <c r="H198" s="74">
        <v>132</v>
      </c>
      <c r="I198" s="50">
        <v>4.2</v>
      </c>
      <c r="J198" s="50">
        <v>123.8</v>
      </c>
      <c r="K198" s="50">
        <v>140.19999999999999</v>
      </c>
    </row>
    <row r="199" spans="1:11" ht="15" thickBot="1" x14ac:dyDescent="0.4">
      <c r="A199" s="108">
        <v>194</v>
      </c>
      <c r="B199" s="81" t="s">
        <v>388</v>
      </c>
      <c r="C199" s="124">
        <v>2</v>
      </c>
      <c r="D199" s="74">
        <v>0</v>
      </c>
      <c r="E199" s="50">
        <v>0</v>
      </c>
      <c r="F199" s="50">
        <v>0</v>
      </c>
      <c r="G199" s="50">
        <v>0</v>
      </c>
      <c r="H199" s="74">
        <v>4.0999999999999996</v>
      </c>
      <c r="I199" s="50">
        <v>8.4</v>
      </c>
      <c r="J199" s="50" t="s">
        <v>1011</v>
      </c>
      <c r="K199" s="50">
        <v>40.1</v>
      </c>
    </row>
    <row r="200" spans="1:11" ht="15" thickBot="1" x14ac:dyDescent="0.4">
      <c r="A200" s="108">
        <v>195</v>
      </c>
      <c r="B200" s="81" t="s">
        <v>389</v>
      </c>
      <c r="C200" s="124">
        <v>14</v>
      </c>
      <c r="D200" s="74">
        <v>104</v>
      </c>
      <c r="E200" s="50">
        <v>0</v>
      </c>
      <c r="F200" s="50">
        <v>104</v>
      </c>
      <c r="G200" s="50">
        <v>104</v>
      </c>
      <c r="H200" s="74">
        <v>114.8</v>
      </c>
      <c r="I200" s="50">
        <v>19</v>
      </c>
      <c r="J200" s="50">
        <v>73</v>
      </c>
      <c r="K200" s="50">
        <v>156.6</v>
      </c>
    </row>
    <row r="201" spans="1:11" ht="15" thickBot="1" x14ac:dyDescent="0.4">
      <c r="A201" s="108">
        <v>196</v>
      </c>
      <c r="B201" s="81" t="s">
        <v>390</v>
      </c>
      <c r="C201" s="124">
        <v>29</v>
      </c>
      <c r="D201" s="74">
        <v>260</v>
      </c>
      <c r="E201" s="50">
        <v>0</v>
      </c>
      <c r="F201" s="50">
        <v>0</v>
      </c>
      <c r="G201" s="50">
        <v>0</v>
      </c>
      <c r="H201" s="74">
        <v>76.3</v>
      </c>
      <c r="I201" s="50">
        <v>16.100000000000001</v>
      </c>
      <c r="J201" s="50">
        <v>43.2</v>
      </c>
      <c r="K201" s="50">
        <v>109.3</v>
      </c>
    </row>
    <row r="202" spans="1:11" ht="15" thickBot="1" x14ac:dyDescent="0.4">
      <c r="A202" s="108">
        <v>197</v>
      </c>
      <c r="B202" s="81" t="s">
        <v>391</v>
      </c>
      <c r="C202" s="124">
        <v>118</v>
      </c>
      <c r="D202" s="74">
        <v>34.700000000000003</v>
      </c>
      <c r="E202" s="50">
        <v>4.3</v>
      </c>
      <c r="F202" s="50">
        <v>24.4</v>
      </c>
      <c r="G202" s="50">
        <v>45</v>
      </c>
      <c r="H202" s="74">
        <v>12.7</v>
      </c>
      <c r="I202" s="50">
        <v>1.1000000000000001</v>
      </c>
      <c r="J202" s="50">
        <v>10.5</v>
      </c>
      <c r="K202" s="50">
        <v>14.9</v>
      </c>
    </row>
    <row r="203" spans="1:11" ht="15" thickBot="1" x14ac:dyDescent="0.4">
      <c r="A203" s="108">
        <v>198</v>
      </c>
      <c r="B203" s="81" t="s">
        <v>392</v>
      </c>
      <c r="C203" s="124">
        <v>1</v>
      </c>
      <c r="D203" s="74">
        <v>0</v>
      </c>
      <c r="E203" s="50">
        <v>0</v>
      </c>
      <c r="F203" s="50">
        <v>0</v>
      </c>
      <c r="G203" s="50">
        <v>0</v>
      </c>
      <c r="H203" s="74">
        <v>2</v>
      </c>
      <c r="I203" s="50">
        <v>0</v>
      </c>
      <c r="J203" s="50">
        <v>0</v>
      </c>
      <c r="K203" s="50">
        <v>0</v>
      </c>
    </row>
    <row r="204" spans="1:11" ht="23.5" thickBot="1" x14ac:dyDescent="0.4">
      <c r="A204" s="108">
        <v>199</v>
      </c>
      <c r="B204" s="81" t="s">
        <v>393</v>
      </c>
      <c r="C204" s="124">
        <v>60</v>
      </c>
      <c r="D204" s="74">
        <v>25.2</v>
      </c>
      <c r="E204" s="50">
        <v>11</v>
      </c>
      <c r="F204" s="50" t="s">
        <v>600</v>
      </c>
      <c r="G204" s="50">
        <v>60.1</v>
      </c>
      <c r="H204" s="74">
        <v>67.2</v>
      </c>
      <c r="I204" s="50">
        <v>9.8000000000000007</v>
      </c>
      <c r="J204" s="50">
        <v>47.3</v>
      </c>
      <c r="K204" s="50">
        <v>87</v>
      </c>
    </row>
    <row r="205" spans="1:11" ht="23.5" thickBot="1" x14ac:dyDescent="0.4">
      <c r="A205" s="108">
        <v>200</v>
      </c>
      <c r="B205" s="81" t="s">
        <v>394</v>
      </c>
      <c r="C205" s="124">
        <v>31</v>
      </c>
      <c r="D205" s="74">
        <v>56.1</v>
      </c>
      <c r="E205" s="50">
        <v>22.2</v>
      </c>
      <c r="F205" s="50" t="s">
        <v>1040</v>
      </c>
      <c r="G205" s="50">
        <v>126.8</v>
      </c>
      <c r="H205" s="74">
        <v>64.5</v>
      </c>
      <c r="I205" s="50">
        <v>13.6</v>
      </c>
      <c r="J205" s="50">
        <v>36.799999999999997</v>
      </c>
      <c r="K205" s="50">
        <v>92.2</v>
      </c>
    </row>
    <row r="206" spans="1:11" ht="23.5" thickBot="1" x14ac:dyDescent="0.4">
      <c r="A206" s="108">
        <v>201</v>
      </c>
      <c r="B206" s="81" t="s">
        <v>395</v>
      </c>
      <c r="C206" s="124">
        <v>10</v>
      </c>
      <c r="D206" s="74">
        <v>0</v>
      </c>
      <c r="E206" s="50">
        <v>0</v>
      </c>
      <c r="F206" s="50">
        <v>0</v>
      </c>
      <c r="G206" s="50">
        <v>0</v>
      </c>
      <c r="H206" s="74">
        <v>28.9</v>
      </c>
      <c r="I206" s="50">
        <v>10.6</v>
      </c>
      <c r="J206" s="50">
        <v>2.9</v>
      </c>
      <c r="K206" s="50">
        <v>54.9</v>
      </c>
    </row>
    <row r="207" spans="1:11" ht="15" thickBot="1" x14ac:dyDescent="0.4">
      <c r="A207" s="108">
        <v>202</v>
      </c>
      <c r="B207" s="81" t="s">
        <v>396</v>
      </c>
      <c r="C207" s="124">
        <v>1</v>
      </c>
      <c r="D207" s="74">
        <v>364</v>
      </c>
      <c r="E207" s="50">
        <v>0</v>
      </c>
      <c r="F207" s="50">
        <v>0</v>
      </c>
      <c r="G207" s="50">
        <v>0</v>
      </c>
      <c r="H207" s="74">
        <v>0</v>
      </c>
      <c r="I207" s="50">
        <v>0</v>
      </c>
      <c r="J207" s="50">
        <v>0</v>
      </c>
      <c r="K207" s="50">
        <v>0</v>
      </c>
    </row>
    <row r="208" spans="1:11" ht="15" thickBot="1" x14ac:dyDescent="0.4">
      <c r="A208" s="108">
        <v>203</v>
      </c>
      <c r="B208" s="81" t="s">
        <v>396</v>
      </c>
      <c r="C208" s="124">
        <v>0</v>
      </c>
      <c r="D208" s="74">
        <v>0</v>
      </c>
      <c r="E208" s="50">
        <v>0</v>
      </c>
      <c r="F208" s="50">
        <v>0</v>
      </c>
      <c r="G208" s="50">
        <v>0</v>
      </c>
      <c r="H208" s="74">
        <v>0</v>
      </c>
      <c r="I208" s="50">
        <v>0</v>
      </c>
      <c r="J208" s="50">
        <v>0</v>
      </c>
      <c r="K208" s="50">
        <v>0</v>
      </c>
    </row>
    <row r="209" spans="1:11" ht="15" thickBot="1" x14ac:dyDescent="0.4">
      <c r="A209" s="108">
        <v>204</v>
      </c>
      <c r="B209" s="81" t="s">
        <v>396</v>
      </c>
      <c r="C209" s="124">
        <v>0</v>
      </c>
      <c r="D209" s="74">
        <v>0</v>
      </c>
      <c r="E209" s="50">
        <v>0</v>
      </c>
      <c r="F209" s="50">
        <v>0</v>
      </c>
      <c r="G209" s="50">
        <v>0</v>
      </c>
      <c r="H209" s="74">
        <v>0</v>
      </c>
      <c r="I209" s="50">
        <v>0</v>
      </c>
      <c r="J209" s="50">
        <v>0</v>
      </c>
      <c r="K209" s="50">
        <v>0</v>
      </c>
    </row>
    <row r="210" spans="1:11" ht="15" thickBot="1" x14ac:dyDescent="0.4">
      <c r="A210" s="108">
        <v>205</v>
      </c>
      <c r="B210" s="81" t="s">
        <v>397</v>
      </c>
      <c r="C210" s="124">
        <v>1</v>
      </c>
      <c r="D210" s="74">
        <v>0</v>
      </c>
      <c r="E210" s="50">
        <v>0</v>
      </c>
      <c r="F210" s="50">
        <v>0</v>
      </c>
      <c r="G210" s="50">
        <v>0</v>
      </c>
      <c r="H210" s="74">
        <v>52</v>
      </c>
      <c r="I210" s="50">
        <v>0</v>
      </c>
      <c r="J210" s="50">
        <v>0</v>
      </c>
      <c r="K210" s="50">
        <v>0</v>
      </c>
    </row>
    <row r="211" spans="1:11" x14ac:dyDescent="0.35">
      <c r="A211" s="374" t="s">
        <v>1042</v>
      </c>
      <c r="B211" s="374"/>
      <c r="C211" s="374"/>
      <c r="D211" s="374"/>
      <c r="E211" s="374"/>
      <c r="F211" s="374"/>
      <c r="G211" s="374"/>
      <c r="H211" s="374"/>
      <c r="I211" s="374"/>
      <c r="J211" s="374"/>
      <c r="K211" s="374"/>
    </row>
    <row r="212" spans="1:11" x14ac:dyDescent="0.35">
      <c r="A212" s="375"/>
      <c r="B212" s="375"/>
      <c r="C212" s="375"/>
      <c r="D212" s="375"/>
      <c r="E212" s="375"/>
      <c r="F212" s="375"/>
      <c r="G212" s="375"/>
      <c r="H212" s="375"/>
      <c r="I212" s="375"/>
      <c r="J212" s="375"/>
      <c r="K212" s="375"/>
    </row>
    <row r="213" spans="1:11" x14ac:dyDescent="0.35">
      <c r="A213" s="375"/>
      <c r="B213" s="375"/>
      <c r="C213" s="375"/>
      <c r="D213" s="375"/>
      <c r="E213" s="375"/>
      <c r="F213" s="375"/>
      <c r="G213" s="375"/>
      <c r="H213" s="375"/>
      <c r="I213" s="375"/>
      <c r="J213" s="375"/>
      <c r="K213" s="375"/>
    </row>
  </sheetData>
  <mergeCells count="8">
    <mergeCell ref="A1:K2"/>
    <mergeCell ref="A211:K213"/>
    <mergeCell ref="A3:A5"/>
    <mergeCell ref="B3:B5"/>
    <mergeCell ref="C3:C5"/>
    <mergeCell ref="D3:K3"/>
    <mergeCell ref="D4:G4"/>
    <mergeCell ref="H4:K4"/>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3"/>
  <sheetViews>
    <sheetView workbookViewId="0">
      <selection activeCell="B216" sqref="B216"/>
    </sheetView>
  </sheetViews>
  <sheetFormatPr defaultColWidth="11.453125" defaultRowHeight="14.5" x14ac:dyDescent="0.35"/>
  <cols>
    <col min="1" max="1" width="7.1796875" customWidth="1"/>
    <col min="2" max="2" width="43.81640625" customWidth="1"/>
  </cols>
  <sheetData>
    <row r="1" spans="1:11" x14ac:dyDescent="0.35">
      <c r="A1" s="173" t="s">
        <v>1043</v>
      </c>
      <c r="B1" s="173"/>
      <c r="C1" s="173"/>
      <c r="D1" s="173"/>
      <c r="E1" s="173"/>
      <c r="F1" s="173"/>
      <c r="G1" s="173"/>
      <c r="H1" s="173"/>
      <c r="I1" s="173"/>
      <c r="J1" s="173"/>
      <c r="K1" s="173"/>
    </row>
    <row r="2" spans="1:11" ht="15" thickBot="1" x14ac:dyDescent="0.4">
      <c r="A2" s="241"/>
      <c r="B2" s="241"/>
      <c r="C2" s="241"/>
      <c r="D2" s="241"/>
      <c r="E2" s="241"/>
      <c r="F2" s="241"/>
      <c r="G2" s="241"/>
      <c r="H2" s="241"/>
      <c r="I2" s="241"/>
      <c r="J2" s="241"/>
      <c r="K2" s="241"/>
    </row>
    <row r="3" spans="1:11" ht="15" thickBot="1" x14ac:dyDescent="0.4">
      <c r="A3" s="176" t="s">
        <v>206</v>
      </c>
      <c r="B3" s="242" t="s">
        <v>151</v>
      </c>
      <c r="C3" s="121"/>
      <c r="D3" s="197" t="s">
        <v>1044</v>
      </c>
      <c r="E3" s="198"/>
      <c r="F3" s="198"/>
      <c r="G3" s="198"/>
      <c r="H3" s="198"/>
      <c r="I3" s="198"/>
      <c r="J3" s="198"/>
      <c r="K3" s="199"/>
    </row>
    <row r="4" spans="1:11" ht="15" thickBot="1" x14ac:dyDescent="0.4">
      <c r="A4" s="206"/>
      <c r="B4" s="299"/>
      <c r="C4" s="125"/>
      <c r="D4" s="197" t="s">
        <v>1045</v>
      </c>
      <c r="E4" s="198"/>
      <c r="F4" s="198"/>
      <c r="G4" s="199"/>
      <c r="H4" s="197" t="s">
        <v>1046</v>
      </c>
      <c r="I4" s="198"/>
      <c r="J4" s="198"/>
      <c r="K4" s="199"/>
    </row>
    <row r="5" spans="1:11" ht="15" thickBot="1" x14ac:dyDescent="0.4">
      <c r="A5" s="177"/>
      <c r="B5" s="243"/>
      <c r="C5" s="126" t="s">
        <v>1047</v>
      </c>
      <c r="D5" s="75" t="s">
        <v>168</v>
      </c>
      <c r="E5" s="53" t="s">
        <v>90</v>
      </c>
      <c r="F5" s="53" t="s">
        <v>91</v>
      </c>
      <c r="G5" s="53" t="s">
        <v>92</v>
      </c>
      <c r="H5" s="75" t="s">
        <v>168</v>
      </c>
      <c r="I5" s="75" t="s">
        <v>90</v>
      </c>
      <c r="J5" s="75" t="s">
        <v>91</v>
      </c>
      <c r="K5" s="75" t="s">
        <v>92</v>
      </c>
    </row>
    <row r="6" spans="1:11" ht="15" thickBot="1" x14ac:dyDescent="0.4">
      <c r="A6" s="108">
        <v>1</v>
      </c>
      <c r="B6" s="81" t="s">
        <v>212</v>
      </c>
      <c r="C6" s="124">
        <v>14</v>
      </c>
      <c r="D6" s="74">
        <v>0</v>
      </c>
      <c r="E6" s="50">
        <v>0</v>
      </c>
      <c r="F6" s="50">
        <v>0</v>
      </c>
      <c r="G6" s="50">
        <v>0</v>
      </c>
      <c r="H6" s="74">
        <v>6.4</v>
      </c>
      <c r="I6" s="50">
        <v>2.7</v>
      </c>
      <c r="J6" s="50">
        <v>0.5</v>
      </c>
      <c r="K6" s="50">
        <v>12.3</v>
      </c>
    </row>
    <row r="7" spans="1:11" ht="15" thickBot="1" x14ac:dyDescent="0.4">
      <c r="A7" s="108">
        <v>2</v>
      </c>
      <c r="B7" s="81" t="s">
        <v>213</v>
      </c>
      <c r="C7" s="124">
        <v>56</v>
      </c>
      <c r="D7" s="74">
        <v>277</v>
      </c>
      <c r="E7" s="50">
        <v>360.4</v>
      </c>
      <c r="F7" s="50">
        <v>0</v>
      </c>
      <c r="G7" s="50">
        <v>0</v>
      </c>
      <c r="H7" s="74">
        <v>73.2</v>
      </c>
      <c r="I7" s="50">
        <v>10.1</v>
      </c>
      <c r="J7" s="50">
        <v>53</v>
      </c>
      <c r="K7" s="50">
        <v>93.5</v>
      </c>
    </row>
    <row r="8" spans="1:11" ht="15" thickBot="1" x14ac:dyDescent="0.4">
      <c r="A8" s="108">
        <v>3</v>
      </c>
      <c r="B8" s="81" t="s">
        <v>140</v>
      </c>
      <c r="C8" s="124">
        <v>4199</v>
      </c>
      <c r="D8" s="74">
        <v>262.60000000000002</v>
      </c>
      <c r="E8" s="50">
        <v>6</v>
      </c>
      <c r="F8" s="50">
        <v>250.8</v>
      </c>
      <c r="G8" s="50">
        <v>274.39999999999998</v>
      </c>
      <c r="H8" s="74">
        <v>243.9</v>
      </c>
      <c r="I8" s="50">
        <v>2.2999999999999998</v>
      </c>
      <c r="J8" s="50">
        <v>239.4</v>
      </c>
      <c r="K8" s="50">
        <v>248.3</v>
      </c>
    </row>
    <row r="9" spans="1:11" ht="15" thickBot="1" x14ac:dyDescent="0.4">
      <c r="A9" s="108">
        <v>4</v>
      </c>
      <c r="B9" s="81" t="s">
        <v>214</v>
      </c>
      <c r="C9" s="124">
        <v>14</v>
      </c>
      <c r="D9" s="74">
        <v>2</v>
      </c>
      <c r="E9" s="50">
        <v>0</v>
      </c>
      <c r="F9" s="50">
        <v>2</v>
      </c>
      <c r="G9" s="50">
        <v>2</v>
      </c>
      <c r="H9" s="74">
        <v>21.5</v>
      </c>
      <c r="I9" s="50">
        <v>15.4</v>
      </c>
      <c r="J9" s="50" t="s">
        <v>982</v>
      </c>
      <c r="K9" s="50">
        <v>55.8</v>
      </c>
    </row>
    <row r="10" spans="1:11" ht="15" thickBot="1" x14ac:dyDescent="0.4">
      <c r="A10" s="108">
        <v>5</v>
      </c>
      <c r="B10" s="81" t="s">
        <v>215</v>
      </c>
      <c r="C10" s="124">
        <v>1</v>
      </c>
      <c r="D10" s="74">
        <v>0</v>
      </c>
      <c r="E10" s="50">
        <v>0</v>
      </c>
      <c r="F10" s="50">
        <v>0</v>
      </c>
      <c r="G10" s="50">
        <v>0</v>
      </c>
      <c r="H10" s="74">
        <v>12</v>
      </c>
      <c r="I10" s="50">
        <v>0</v>
      </c>
      <c r="J10" s="50">
        <v>0</v>
      </c>
      <c r="K10" s="50">
        <v>0</v>
      </c>
    </row>
    <row r="11" spans="1:11" ht="15" thickBot="1" x14ac:dyDescent="0.4">
      <c r="A11" s="108">
        <v>6</v>
      </c>
      <c r="B11" s="81" t="s">
        <v>216</v>
      </c>
      <c r="C11" s="124">
        <v>75</v>
      </c>
      <c r="D11" s="74">
        <v>20.7</v>
      </c>
      <c r="E11" s="50">
        <v>16.100000000000001</v>
      </c>
      <c r="F11" s="50" t="s">
        <v>437</v>
      </c>
      <c r="G11" s="50">
        <v>60</v>
      </c>
      <c r="H11" s="74">
        <v>23.1</v>
      </c>
      <c r="I11" s="50">
        <v>4.5999999999999996</v>
      </c>
      <c r="J11" s="50">
        <v>13.9</v>
      </c>
      <c r="K11" s="50">
        <v>32.4</v>
      </c>
    </row>
    <row r="12" spans="1:11" ht="15" thickBot="1" x14ac:dyDescent="0.4">
      <c r="A12" s="108">
        <v>7</v>
      </c>
      <c r="B12" s="81" t="s">
        <v>401</v>
      </c>
      <c r="C12" s="124">
        <v>171</v>
      </c>
      <c r="D12" s="74">
        <v>45.4</v>
      </c>
      <c r="E12" s="50">
        <v>23.6</v>
      </c>
      <c r="F12" s="50" t="s">
        <v>592</v>
      </c>
      <c r="G12" s="50">
        <v>103.3</v>
      </c>
      <c r="H12" s="74">
        <v>64.8</v>
      </c>
      <c r="I12" s="50">
        <v>5.7</v>
      </c>
      <c r="J12" s="50">
        <v>53.5</v>
      </c>
      <c r="K12" s="50">
        <v>76.099999999999994</v>
      </c>
    </row>
    <row r="13" spans="1:11" ht="15" thickBot="1" x14ac:dyDescent="0.4">
      <c r="A13" s="108">
        <v>8</v>
      </c>
      <c r="B13" s="81" t="s">
        <v>218</v>
      </c>
      <c r="C13" s="124">
        <v>134</v>
      </c>
      <c r="D13" s="74">
        <v>31.8</v>
      </c>
      <c r="E13" s="50">
        <v>7.3</v>
      </c>
      <c r="F13" s="50">
        <v>15.3</v>
      </c>
      <c r="G13" s="50">
        <v>48.2</v>
      </c>
      <c r="H13" s="74">
        <v>51.2</v>
      </c>
      <c r="I13" s="50">
        <v>3.9</v>
      </c>
      <c r="J13" s="50">
        <v>43.5</v>
      </c>
      <c r="K13" s="50">
        <v>59</v>
      </c>
    </row>
    <row r="14" spans="1:11" ht="15" thickBot="1" x14ac:dyDescent="0.4">
      <c r="A14" s="108">
        <v>9</v>
      </c>
      <c r="B14" s="81" t="s">
        <v>219</v>
      </c>
      <c r="C14" s="124">
        <v>33</v>
      </c>
      <c r="D14" s="74">
        <v>52</v>
      </c>
      <c r="E14" s="50">
        <v>0</v>
      </c>
      <c r="F14" s="50">
        <v>52</v>
      </c>
      <c r="G14" s="50">
        <v>52</v>
      </c>
      <c r="H14" s="74">
        <v>38.799999999999997</v>
      </c>
      <c r="I14" s="50">
        <v>7.2</v>
      </c>
      <c r="J14" s="50">
        <v>24</v>
      </c>
      <c r="K14" s="50">
        <v>53.6</v>
      </c>
    </row>
    <row r="15" spans="1:11" ht="15" thickBot="1" x14ac:dyDescent="0.4">
      <c r="A15" s="108">
        <v>10</v>
      </c>
      <c r="B15" s="81" t="s">
        <v>220</v>
      </c>
      <c r="C15" s="124">
        <v>40</v>
      </c>
      <c r="D15" s="74">
        <v>95.3</v>
      </c>
      <c r="E15" s="50">
        <v>17.100000000000001</v>
      </c>
      <c r="F15" s="50">
        <v>40.9</v>
      </c>
      <c r="G15" s="50">
        <v>149.6</v>
      </c>
      <c r="H15" s="74">
        <v>64.599999999999994</v>
      </c>
      <c r="I15" s="50">
        <v>10.3</v>
      </c>
      <c r="J15" s="50">
        <v>43.9</v>
      </c>
      <c r="K15" s="50">
        <v>85.3</v>
      </c>
    </row>
    <row r="16" spans="1:11" ht="15" thickBot="1" x14ac:dyDescent="0.4">
      <c r="A16" s="108">
        <v>11</v>
      </c>
      <c r="B16" s="81" t="s">
        <v>221</v>
      </c>
      <c r="C16" s="124">
        <v>45</v>
      </c>
      <c r="D16" s="74">
        <v>36.299999999999997</v>
      </c>
      <c r="E16" s="50">
        <v>13.2</v>
      </c>
      <c r="F16" s="50">
        <v>4.0999999999999996</v>
      </c>
      <c r="G16" s="50">
        <v>68.599999999999994</v>
      </c>
      <c r="H16" s="74">
        <v>83.8</v>
      </c>
      <c r="I16" s="50">
        <v>11.6</v>
      </c>
      <c r="J16" s="50">
        <v>60.4</v>
      </c>
      <c r="K16" s="50">
        <v>107.2</v>
      </c>
    </row>
    <row r="17" spans="1:11" ht="15" thickBot="1" x14ac:dyDescent="0.4">
      <c r="A17" s="108">
        <v>12</v>
      </c>
      <c r="B17" s="81" t="s">
        <v>200</v>
      </c>
      <c r="C17" s="124">
        <v>351</v>
      </c>
      <c r="D17" s="74">
        <v>94.4</v>
      </c>
      <c r="E17" s="50">
        <v>14.7</v>
      </c>
      <c r="F17" s="50">
        <v>64.8</v>
      </c>
      <c r="G17" s="50">
        <v>123.9</v>
      </c>
      <c r="H17" s="74">
        <v>114.7</v>
      </c>
      <c r="I17" s="50">
        <v>11.3</v>
      </c>
      <c r="J17" s="50">
        <v>92.5</v>
      </c>
      <c r="K17" s="50">
        <v>136.80000000000001</v>
      </c>
    </row>
    <row r="18" spans="1:11" ht="15" thickBot="1" x14ac:dyDescent="0.4">
      <c r="A18" s="108">
        <v>13</v>
      </c>
      <c r="B18" s="81" t="s">
        <v>222</v>
      </c>
      <c r="C18" s="124">
        <v>1</v>
      </c>
      <c r="D18" s="74">
        <v>0</v>
      </c>
      <c r="E18" s="50">
        <v>0</v>
      </c>
      <c r="F18" s="50">
        <v>0</v>
      </c>
      <c r="G18" s="50">
        <v>0</v>
      </c>
      <c r="H18" s="74">
        <v>104</v>
      </c>
      <c r="I18" s="50">
        <v>0</v>
      </c>
      <c r="J18" s="50">
        <v>0</v>
      </c>
      <c r="K18" s="50">
        <v>0</v>
      </c>
    </row>
    <row r="19" spans="1:11" ht="15" thickBot="1" x14ac:dyDescent="0.4">
      <c r="A19" s="108">
        <v>14</v>
      </c>
      <c r="B19" s="81" t="s">
        <v>223</v>
      </c>
      <c r="C19" s="124">
        <v>0</v>
      </c>
      <c r="D19" s="74">
        <v>0</v>
      </c>
      <c r="E19" s="50">
        <v>0</v>
      </c>
      <c r="F19" s="50">
        <v>0</v>
      </c>
      <c r="G19" s="50">
        <v>0</v>
      </c>
      <c r="H19" s="74">
        <v>0</v>
      </c>
      <c r="I19" s="50">
        <v>0</v>
      </c>
      <c r="J19" s="50">
        <v>0</v>
      </c>
      <c r="K19" s="50">
        <v>0</v>
      </c>
    </row>
    <row r="20" spans="1:11" ht="15" thickBot="1" x14ac:dyDescent="0.4">
      <c r="A20" s="108">
        <v>15</v>
      </c>
      <c r="B20" s="81" t="s">
        <v>224</v>
      </c>
      <c r="C20" s="124">
        <v>0</v>
      </c>
      <c r="D20" s="74">
        <v>0</v>
      </c>
      <c r="E20" s="50">
        <v>0</v>
      </c>
      <c r="F20" s="50">
        <v>0</v>
      </c>
      <c r="G20" s="50">
        <v>0</v>
      </c>
      <c r="H20" s="74">
        <v>0</v>
      </c>
      <c r="I20" s="50">
        <v>0</v>
      </c>
      <c r="J20" s="50">
        <v>0</v>
      </c>
      <c r="K20" s="50">
        <v>0</v>
      </c>
    </row>
    <row r="21" spans="1:11" ht="15" thickBot="1" x14ac:dyDescent="0.4">
      <c r="A21" s="108">
        <v>16</v>
      </c>
      <c r="B21" s="81" t="s">
        <v>225</v>
      </c>
      <c r="C21" s="124">
        <v>3</v>
      </c>
      <c r="D21" s="74">
        <v>26</v>
      </c>
      <c r="E21" s="50">
        <v>0</v>
      </c>
      <c r="F21" s="50">
        <v>0</v>
      </c>
      <c r="G21" s="50">
        <v>0</v>
      </c>
      <c r="H21" s="74">
        <v>313.60000000000002</v>
      </c>
      <c r="I21" s="50">
        <v>305.2</v>
      </c>
      <c r="J21" s="50">
        <v>0</v>
      </c>
      <c r="K21" s="50">
        <v>0</v>
      </c>
    </row>
    <row r="22" spans="1:11" ht="15" thickBot="1" x14ac:dyDescent="0.4">
      <c r="A22" s="108">
        <v>17</v>
      </c>
      <c r="B22" s="81" t="s">
        <v>226</v>
      </c>
      <c r="C22" s="124">
        <v>75</v>
      </c>
      <c r="D22" s="74">
        <v>26.1</v>
      </c>
      <c r="E22" s="50">
        <v>16.899999999999999</v>
      </c>
      <c r="F22" s="50" t="s">
        <v>1048</v>
      </c>
      <c r="G22" s="50">
        <v>241</v>
      </c>
      <c r="H22" s="74">
        <v>13</v>
      </c>
      <c r="I22" s="50">
        <v>2.4</v>
      </c>
      <c r="J22" s="50">
        <v>8.1</v>
      </c>
      <c r="K22" s="50">
        <v>17.899999999999999</v>
      </c>
    </row>
    <row r="23" spans="1:11" ht="15" thickBot="1" x14ac:dyDescent="0.4">
      <c r="A23" s="108">
        <v>18</v>
      </c>
      <c r="B23" s="81" t="s">
        <v>227</v>
      </c>
      <c r="C23" s="124">
        <v>0</v>
      </c>
      <c r="D23" s="74">
        <v>0</v>
      </c>
      <c r="E23" s="50">
        <v>0</v>
      </c>
      <c r="F23" s="50">
        <v>0</v>
      </c>
      <c r="G23" s="50">
        <v>0</v>
      </c>
      <c r="H23" s="74">
        <v>0</v>
      </c>
      <c r="I23" s="50">
        <v>0</v>
      </c>
      <c r="J23" s="50">
        <v>0</v>
      </c>
      <c r="K23" s="50">
        <v>0</v>
      </c>
    </row>
    <row r="24" spans="1:11" ht="15" thickBot="1" x14ac:dyDescent="0.4">
      <c r="A24" s="108">
        <v>19</v>
      </c>
      <c r="B24" s="81" t="s">
        <v>228</v>
      </c>
      <c r="C24" s="124">
        <v>18</v>
      </c>
      <c r="D24" s="74">
        <v>12</v>
      </c>
      <c r="E24" s="50">
        <v>0</v>
      </c>
      <c r="F24" s="50">
        <v>12</v>
      </c>
      <c r="G24" s="50">
        <v>12</v>
      </c>
      <c r="H24" s="74">
        <v>48.5</v>
      </c>
      <c r="I24" s="50">
        <v>15.3</v>
      </c>
      <c r="J24" s="50">
        <v>17</v>
      </c>
      <c r="K24" s="50">
        <v>80.099999999999994</v>
      </c>
    </row>
    <row r="25" spans="1:11" ht="15" thickBot="1" x14ac:dyDescent="0.4">
      <c r="A25" s="108">
        <v>20</v>
      </c>
      <c r="B25" s="81" t="s">
        <v>229</v>
      </c>
      <c r="C25" s="124">
        <v>11</v>
      </c>
      <c r="D25" s="74">
        <v>74.099999999999994</v>
      </c>
      <c r="E25" s="50">
        <v>0</v>
      </c>
      <c r="F25" s="50">
        <v>0</v>
      </c>
      <c r="G25" s="50">
        <v>0</v>
      </c>
      <c r="H25" s="74">
        <v>97.7</v>
      </c>
      <c r="I25" s="50">
        <v>26.7</v>
      </c>
      <c r="J25" s="50">
        <v>38.299999999999997</v>
      </c>
      <c r="K25" s="50">
        <v>157.1</v>
      </c>
    </row>
    <row r="26" spans="1:11" ht="15" thickBot="1" x14ac:dyDescent="0.4">
      <c r="A26" s="108">
        <v>21</v>
      </c>
      <c r="B26" s="81" t="s">
        <v>230</v>
      </c>
      <c r="C26" s="124">
        <v>22</v>
      </c>
      <c r="D26" s="74">
        <v>32</v>
      </c>
      <c r="E26" s="50">
        <v>0</v>
      </c>
      <c r="F26" s="50">
        <v>32</v>
      </c>
      <c r="G26" s="50">
        <v>32</v>
      </c>
      <c r="H26" s="74">
        <v>35.299999999999997</v>
      </c>
      <c r="I26" s="50">
        <v>8.1</v>
      </c>
      <c r="J26" s="50">
        <v>18.5</v>
      </c>
      <c r="K26" s="50">
        <v>52.2</v>
      </c>
    </row>
    <row r="27" spans="1:11" ht="15" thickBot="1" x14ac:dyDescent="0.4">
      <c r="A27" s="108">
        <v>22</v>
      </c>
      <c r="B27" s="81" t="s">
        <v>231</v>
      </c>
      <c r="C27" s="124">
        <v>29</v>
      </c>
      <c r="D27" s="74">
        <v>53.2</v>
      </c>
      <c r="E27" s="50">
        <v>4.5</v>
      </c>
      <c r="F27" s="50">
        <v>42.6</v>
      </c>
      <c r="G27" s="50">
        <v>63.9</v>
      </c>
      <c r="H27" s="74">
        <v>46.4</v>
      </c>
      <c r="I27" s="50">
        <v>16.100000000000001</v>
      </c>
      <c r="J27" s="50">
        <v>12.9</v>
      </c>
      <c r="K27" s="50">
        <v>79.900000000000006</v>
      </c>
    </row>
    <row r="28" spans="1:11" ht="15" thickBot="1" x14ac:dyDescent="0.4">
      <c r="A28" s="108">
        <v>23</v>
      </c>
      <c r="B28" s="81" t="s">
        <v>232</v>
      </c>
      <c r="C28" s="124">
        <v>0</v>
      </c>
      <c r="D28" s="74">
        <v>0</v>
      </c>
      <c r="E28" s="50">
        <v>0</v>
      </c>
      <c r="F28" s="50">
        <v>0</v>
      </c>
      <c r="G28" s="50">
        <v>0</v>
      </c>
      <c r="H28" s="74">
        <v>0</v>
      </c>
      <c r="I28" s="50">
        <v>0</v>
      </c>
      <c r="J28" s="50">
        <v>0</v>
      </c>
      <c r="K28" s="50">
        <v>0</v>
      </c>
    </row>
    <row r="29" spans="1:11" ht="15" thickBot="1" x14ac:dyDescent="0.4">
      <c r="A29" s="108">
        <v>24</v>
      </c>
      <c r="B29" s="81" t="s">
        <v>233</v>
      </c>
      <c r="C29" s="124">
        <v>7</v>
      </c>
      <c r="D29" s="74">
        <v>28</v>
      </c>
      <c r="E29" s="50">
        <v>0</v>
      </c>
      <c r="F29" s="50">
        <v>0</v>
      </c>
      <c r="G29" s="50">
        <v>0</v>
      </c>
      <c r="H29" s="74">
        <v>61.5</v>
      </c>
      <c r="I29" s="50">
        <v>27.7</v>
      </c>
      <c r="J29" s="50" t="s">
        <v>1049</v>
      </c>
      <c r="K29" s="50">
        <v>180.8</v>
      </c>
    </row>
    <row r="30" spans="1:11" ht="15" thickBot="1" x14ac:dyDescent="0.4">
      <c r="A30" s="108">
        <v>25</v>
      </c>
      <c r="B30" s="81" t="s">
        <v>234</v>
      </c>
      <c r="C30" s="124">
        <v>42</v>
      </c>
      <c r="D30" s="74">
        <v>17.8</v>
      </c>
      <c r="E30" s="50">
        <v>5.4</v>
      </c>
      <c r="F30" s="50" t="s">
        <v>661</v>
      </c>
      <c r="G30" s="50">
        <v>40.9</v>
      </c>
      <c r="H30" s="74">
        <v>101.9</v>
      </c>
      <c r="I30" s="50">
        <v>13.2</v>
      </c>
      <c r="J30" s="50">
        <v>75.400000000000006</v>
      </c>
      <c r="K30" s="50">
        <v>128.30000000000001</v>
      </c>
    </row>
    <row r="31" spans="1:11" ht="15" thickBot="1" x14ac:dyDescent="0.4">
      <c r="A31" s="108">
        <v>26</v>
      </c>
      <c r="B31" s="81" t="s">
        <v>235</v>
      </c>
      <c r="C31" s="124">
        <v>56</v>
      </c>
      <c r="D31" s="74">
        <v>33.299999999999997</v>
      </c>
      <c r="E31" s="50">
        <v>22.1</v>
      </c>
      <c r="F31" s="50" t="s">
        <v>1050</v>
      </c>
      <c r="G31" s="50">
        <v>103.7</v>
      </c>
      <c r="H31" s="74">
        <v>89.3</v>
      </c>
      <c r="I31" s="50">
        <v>11.2</v>
      </c>
      <c r="J31" s="50">
        <v>66.7</v>
      </c>
      <c r="K31" s="50">
        <v>111.9</v>
      </c>
    </row>
    <row r="32" spans="1:11" ht="15" thickBot="1" x14ac:dyDescent="0.4">
      <c r="A32" s="108">
        <v>27</v>
      </c>
      <c r="B32" s="81" t="s">
        <v>141</v>
      </c>
      <c r="C32" s="124">
        <v>4162</v>
      </c>
      <c r="D32" s="74">
        <v>175.1</v>
      </c>
      <c r="E32" s="50">
        <v>6.8</v>
      </c>
      <c r="F32" s="50">
        <v>161.80000000000001</v>
      </c>
      <c r="G32" s="50">
        <v>188.4</v>
      </c>
      <c r="H32" s="74">
        <v>168.7</v>
      </c>
      <c r="I32" s="50">
        <v>2.2999999999999998</v>
      </c>
      <c r="J32" s="50">
        <v>164.2</v>
      </c>
      <c r="K32" s="50">
        <v>173.1</v>
      </c>
    </row>
    <row r="33" spans="1:11" ht="15" thickBot="1" x14ac:dyDescent="0.4">
      <c r="A33" s="108">
        <v>28</v>
      </c>
      <c r="B33" s="81" t="s">
        <v>236</v>
      </c>
      <c r="C33" s="124">
        <v>13</v>
      </c>
      <c r="D33" s="74">
        <v>0</v>
      </c>
      <c r="E33" s="50">
        <v>0</v>
      </c>
      <c r="F33" s="50">
        <v>0</v>
      </c>
      <c r="G33" s="50">
        <v>0</v>
      </c>
      <c r="H33" s="74">
        <v>52.3</v>
      </c>
      <c r="I33" s="50">
        <v>10.1</v>
      </c>
      <c r="J33" s="50">
        <v>28.5</v>
      </c>
      <c r="K33" s="50">
        <v>76.099999999999994</v>
      </c>
    </row>
    <row r="34" spans="1:11" ht="15" thickBot="1" x14ac:dyDescent="0.4">
      <c r="A34" s="108">
        <v>29</v>
      </c>
      <c r="B34" s="81" t="s">
        <v>202</v>
      </c>
      <c r="C34" s="124">
        <v>410</v>
      </c>
      <c r="D34" s="74">
        <v>35.9</v>
      </c>
      <c r="E34" s="50">
        <v>5.5</v>
      </c>
      <c r="F34" s="50">
        <v>24.8</v>
      </c>
      <c r="G34" s="50">
        <v>47</v>
      </c>
      <c r="H34" s="74">
        <v>71.400000000000006</v>
      </c>
      <c r="I34" s="50">
        <v>4.0999999999999996</v>
      </c>
      <c r="J34" s="50">
        <v>63.3</v>
      </c>
      <c r="K34" s="50">
        <v>79.5</v>
      </c>
    </row>
    <row r="35" spans="1:11" ht="15" thickBot="1" x14ac:dyDescent="0.4">
      <c r="A35" s="108">
        <v>30</v>
      </c>
      <c r="B35" s="81" t="s">
        <v>237</v>
      </c>
      <c r="C35" s="90">
        <v>0</v>
      </c>
      <c r="D35" s="74">
        <v>0</v>
      </c>
      <c r="E35" s="50">
        <v>0</v>
      </c>
      <c r="F35" s="50">
        <v>0</v>
      </c>
      <c r="G35" s="50">
        <v>0</v>
      </c>
      <c r="H35" s="74">
        <v>0</v>
      </c>
      <c r="I35" s="50">
        <v>0</v>
      </c>
      <c r="J35" s="50">
        <v>0</v>
      </c>
      <c r="K35" s="50">
        <v>0</v>
      </c>
    </row>
    <row r="36" spans="1:11" ht="15" thickBot="1" x14ac:dyDescent="0.4">
      <c r="A36" s="108">
        <v>31</v>
      </c>
      <c r="B36" s="81" t="s">
        <v>238</v>
      </c>
      <c r="C36" s="124">
        <v>26</v>
      </c>
      <c r="D36" s="74">
        <v>37.1</v>
      </c>
      <c r="E36" s="50">
        <v>19.8</v>
      </c>
      <c r="F36" s="50" t="s">
        <v>488</v>
      </c>
      <c r="G36" s="50">
        <v>289</v>
      </c>
      <c r="H36" s="74">
        <v>86.1</v>
      </c>
      <c r="I36" s="50">
        <v>11.3</v>
      </c>
      <c r="J36" s="50">
        <v>61.6</v>
      </c>
      <c r="K36" s="50">
        <v>110.5</v>
      </c>
    </row>
    <row r="37" spans="1:11" ht="15" thickBot="1" x14ac:dyDescent="0.4">
      <c r="A37" s="108">
        <v>32</v>
      </c>
      <c r="B37" s="81" t="s">
        <v>239</v>
      </c>
      <c r="C37" s="124">
        <v>749</v>
      </c>
      <c r="D37" s="74">
        <v>115.9</v>
      </c>
      <c r="E37" s="50">
        <v>11.3</v>
      </c>
      <c r="F37" s="50">
        <v>93.6</v>
      </c>
      <c r="G37" s="50">
        <v>138.30000000000001</v>
      </c>
      <c r="H37" s="74">
        <v>127.8</v>
      </c>
      <c r="I37" s="50">
        <v>4.7</v>
      </c>
      <c r="J37" s="50">
        <v>118.6</v>
      </c>
      <c r="K37" s="50">
        <v>137</v>
      </c>
    </row>
    <row r="38" spans="1:11" ht="15" thickBot="1" x14ac:dyDescent="0.4">
      <c r="A38" s="108">
        <v>33</v>
      </c>
      <c r="B38" s="81" t="s">
        <v>240</v>
      </c>
      <c r="C38" s="124">
        <v>91</v>
      </c>
      <c r="D38" s="74">
        <v>150.6</v>
      </c>
      <c r="E38" s="50">
        <v>46</v>
      </c>
      <c r="F38" s="50">
        <v>49.3</v>
      </c>
      <c r="G38" s="50">
        <v>251.9</v>
      </c>
      <c r="H38" s="74">
        <v>96</v>
      </c>
      <c r="I38" s="50">
        <v>10.4</v>
      </c>
      <c r="J38" s="50">
        <v>75.400000000000006</v>
      </c>
      <c r="K38" s="50">
        <v>116.5</v>
      </c>
    </row>
    <row r="39" spans="1:11" ht="15" thickBot="1" x14ac:dyDescent="0.4">
      <c r="A39" s="108">
        <v>34</v>
      </c>
      <c r="B39" s="81" t="s">
        <v>241</v>
      </c>
      <c r="C39" s="124">
        <v>19</v>
      </c>
      <c r="D39" s="74">
        <v>36</v>
      </c>
      <c r="E39" s="50">
        <v>0</v>
      </c>
      <c r="F39" s="50">
        <v>0</v>
      </c>
      <c r="G39" s="50">
        <v>0</v>
      </c>
      <c r="H39" s="74">
        <v>105.2</v>
      </c>
      <c r="I39" s="50">
        <v>27.8</v>
      </c>
      <c r="J39" s="50">
        <v>43.1</v>
      </c>
      <c r="K39" s="50">
        <v>167.2</v>
      </c>
    </row>
    <row r="40" spans="1:11" ht="15" thickBot="1" x14ac:dyDescent="0.4">
      <c r="A40" s="108">
        <v>35</v>
      </c>
      <c r="B40" s="81" t="s">
        <v>242</v>
      </c>
      <c r="C40" s="124">
        <v>1757</v>
      </c>
      <c r="D40" s="74">
        <v>117.4</v>
      </c>
      <c r="E40" s="50">
        <v>8.1999999999999993</v>
      </c>
      <c r="F40" s="50">
        <v>101.3</v>
      </c>
      <c r="G40" s="50">
        <v>133.6</v>
      </c>
      <c r="H40" s="74">
        <v>110.1</v>
      </c>
      <c r="I40" s="50">
        <v>2.7</v>
      </c>
      <c r="J40" s="50">
        <v>104.8</v>
      </c>
      <c r="K40" s="50">
        <v>115.5</v>
      </c>
    </row>
    <row r="41" spans="1:11" ht="15" thickBot="1" x14ac:dyDescent="0.4">
      <c r="A41" s="108">
        <v>36</v>
      </c>
      <c r="B41" s="81" t="s">
        <v>243</v>
      </c>
      <c r="C41" s="124">
        <v>207</v>
      </c>
      <c r="D41" s="74">
        <v>61.2</v>
      </c>
      <c r="E41" s="50">
        <v>26.7</v>
      </c>
      <c r="F41" s="50">
        <v>5.4</v>
      </c>
      <c r="G41" s="50">
        <v>117.1</v>
      </c>
      <c r="H41" s="74">
        <v>70.400000000000006</v>
      </c>
      <c r="I41" s="50">
        <v>6.7</v>
      </c>
      <c r="J41" s="50">
        <v>57.1</v>
      </c>
      <c r="K41" s="50">
        <v>83.6</v>
      </c>
    </row>
    <row r="42" spans="1:11" ht="23.5" thickBot="1" x14ac:dyDescent="0.4">
      <c r="A42" s="108">
        <v>37</v>
      </c>
      <c r="B42" s="81" t="s">
        <v>244</v>
      </c>
      <c r="C42" s="124">
        <v>3</v>
      </c>
      <c r="D42" s="74">
        <v>0</v>
      </c>
      <c r="E42" s="50">
        <v>0</v>
      </c>
      <c r="F42" s="50">
        <v>0</v>
      </c>
      <c r="G42" s="50">
        <v>0</v>
      </c>
      <c r="H42" s="74">
        <v>171</v>
      </c>
      <c r="I42" s="50">
        <v>40.9</v>
      </c>
      <c r="J42" s="50">
        <v>71</v>
      </c>
      <c r="K42" s="50">
        <v>271.10000000000002</v>
      </c>
    </row>
    <row r="43" spans="1:11" ht="15" thickBot="1" x14ac:dyDescent="0.4">
      <c r="A43" s="108">
        <v>38</v>
      </c>
      <c r="B43" s="81" t="s">
        <v>196</v>
      </c>
      <c r="C43" s="124">
        <v>605</v>
      </c>
      <c r="D43" s="74">
        <v>210.1</v>
      </c>
      <c r="E43" s="50">
        <v>22.4</v>
      </c>
      <c r="F43" s="50">
        <v>165.1</v>
      </c>
      <c r="G43" s="50">
        <v>255</v>
      </c>
      <c r="H43" s="74">
        <v>160.6</v>
      </c>
      <c r="I43" s="50">
        <v>6.5</v>
      </c>
      <c r="J43" s="50">
        <v>147.80000000000001</v>
      </c>
      <c r="K43" s="50">
        <v>173.4</v>
      </c>
    </row>
    <row r="44" spans="1:11" ht="15" thickBot="1" x14ac:dyDescent="0.4">
      <c r="A44" s="108">
        <v>39</v>
      </c>
      <c r="B44" s="81" t="s">
        <v>245</v>
      </c>
      <c r="C44" s="124">
        <v>186</v>
      </c>
      <c r="D44" s="74">
        <v>104.1</v>
      </c>
      <c r="E44" s="50">
        <v>30</v>
      </c>
      <c r="F44" s="50">
        <v>39.299999999999997</v>
      </c>
      <c r="G44" s="50">
        <v>169</v>
      </c>
      <c r="H44" s="74">
        <v>97.3</v>
      </c>
      <c r="I44" s="50">
        <v>8.4</v>
      </c>
      <c r="J44" s="50">
        <v>80.599999999999994</v>
      </c>
      <c r="K44" s="50">
        <v>113.9</v>
      </c>
    </row>
    <row r="45" spans="1:11" ht="15" thickBot="1" x14ac:dyDescent="0.4">
      <c r="A45" s="108">
        <v>40</v>
      </c>
      <c r="B45" s="81" t="s">
        <v>246</v>
      </c>
      <c r="C45" s="124">
        <v>18</v>
      </c>
      <c r="D45" s="74">
        <v>43.7</v>
      </c>
      <c r="E45" s="50">
        <v>0</v>
      </c>
      <c r="F45" s="50">
        <v>0</v>
      </c>
      <c r="G45" s="50">
        <v>0</v>
      </c>
      <c r="H45" s="74">
        <v>59.8</v>
      </c>
      <c r="I45" s="50">
        <v>4.7</v>
      </c>
      <c r="J45" s="50">
        <v>49.9</v>
      </c>
      <c r="K45" s="50">
        <v>69.7</v>
      </c>
    </row>
    <row r="46" spans="1:11" ht="15" thickBot="1" x14ac:dyDescent="0.4">
      <c r="A46" s="108">
        <v>41</v>
      </c>
      <c r="B46" s="81" t="s">
        <v>247</v>
      </c>
      <c r="C46" s="124">
        <v>274</v>
      </c>
      <c r="D46" s="74">
        <v>52.2</v>
      </c>
      <c r="E46" s="50">
        <v>16.600000000000001</v>
      </c>
      <c r="F46" s="50">
        <v>14.6</v>
      </c>
      <c r="G46" s="50">
        <v>89.8</v>
      </c>
      <c r="H46" s="74">
        <v>85.7</v>
      </c>
      <c r="I46" s="50">
        <v>4.4000000000000004</v>
      </c>
      <c r="J46" s="50">
        <v>77</v>
      </c>
      <c r="K46" s="50">
        <v>94.5</v>
      </c>
    </row>
    <row r="47" spans="1:11" ht="15" thickBot="1" x14ac:dyDescent="0.4">
      <c r="A47" s="108">
        <v>42</v>
      </c>
      <c r="B47" s="81" t="s">
        <v>248</v>
      </c>
      <c r="C47" s="124">
        <v>8</v>
      </c>
      <c r="D47" s="74">
        <v>104</v>
      </c>
      <c r="E47" s="50">
        <v>0</v>
      </c>
      <c r="F47" s="50">
        <v>104</v>
      </c>
      <c r="G47" s="50">
        <v>104</v>
      </c>
      <c r="H47" s="74">
        <v>151.69999999999999</v>
      </c>
      <c r="I47" s="50">
        <v>57.7</v>
      </c>
      <c r="J47" s="50" t="s">
        <v>712</v>
      </c>
      <c r="K47" s="50">
        <v>335.2</v>
      </c>
    </row>
    <row r="48" spans="1:11" ht="15" thickBot="1" x14ac:dyDescent="0.4">
      <c r="A48" s="108">
        <v>43</v>
      </c>
      <c r="B48" s="81" t="s">
        <v>249</v>
      </c>
      <c r="C48" s="124">
        <v>28</v>
      </c>
      <c r="D48" s="74">
        <v>0</v>
      </c>
      <c r="E48" s="50">
        <v>0</v>
      </c>
      <c r="F48" s="50">
        <v>0</v>
      </c>
      <c r="G48" s="50">
        <v>0</v>
      </c>
      <c r="H48" s="74">
        <v>75.3</v>
      </c>
      <c r="I48" s="50">
        <v>10.6</v>
      </c>
      <c r="J48" s="50">
        <v>53.6</v>
      </c>
      <c r="K48" s="50">
        <v>96.9</v>
      </c>
    </row>
    <row r="49" spans="1:11" ht="15" thickBot="1" x14ac:dyDescent="0.4">
      <c r="A49" s="108">
        <v>44</v>
      </c>
      <c r="B49" s="81" t="s">
        <v>250</v>
      </c>
      <c r="C49" s="124">
        <v>27</v>
      </c>
      <c r="D49" s="74">
        <v>0</v>
      </c>
      <c r="E49" s="50">
        <v>0</v>
      </c>
      <c r="F49" s="50">
        <v>0</v>
      </c>
      <c r="G49" s="50">
        <v>0</v>
      </c>
      <c r="H49" s="74">
        <v>54.5</v>
      </c>
      <c r="I49" s="50">
        <v>10.6</v>
      </c>
      <c r="J49" s="50">
        <v>32.700000000000003</v>
      </c>
      <c r="K49" s="50">
        <v>76.2</v>
      </c>
    </row>
    <row r="50" spans="1:11" ht="15" thickBot="1" x14ac:dyDescent="0.4">
      <c r="A50" s="108">
        <v>45</v>
      </c>
      <c r="B50" s="81" t="s">
        <v>251</v>
      </c>
      <c r="C50" s="124">
        <v>177</v>
      </c>
      <c r="D50" s="74">
        <v>50.9</v>
      </c>
      <c r="E50" s="50">
        <v>46</v>
      </c>
      <c r="F50" s="50" t="s">
        <v>1051</v>
      </c>
      <c r="G50" s="50">
        <v>248.6</v>
      </c>
      <c r="H50" s="74">
        <v>77.3</v>
      </c>
      <c r="I50" s="50">
        <v>4.4000000000000004</v>
      </c>
      <c r="J50" s="50">
        <v>68.599999999999994</v>
      </c>
      <c r="K50" s="50">
        <v>86</v>
      </c>
    </row>
    <row r="51" spans="1:11" ht="15" thickBot="1" x14ac:dyDescent="0.4">
      <c r="A51" s="108">
        <v>46</v>
      </c>
      <c r="B51" s="81" t="s">
        <v>252</v>
      </c>
      <c r="C51" s="124">
        <v>254</v>
      </c>
      <c r="D51" s="74">
        <v>47.8</v>
      </c>
      <c r="E51" s="50">
        <v>16.5</v>
      </c>
      <c r="F51" s="50">
        <v>9.9</v>
      </c>
      <c r="G51" s="50">
        <v>85.8</v>
      </c>
      <c r="H51" s="74">
        <v>89.1</v>
      </c>
      <c r="I51" s="50">
        <v>4.7</v>
      </c>
      <c r="J51" s="50">
        <v>79.8</v>
      </c>
      <c r="K51" s="50">
        <v>98.4</v>
      </c>
    </row>
    <row r="52" spans="1:11" ht="15" thickBot="1" x14ac:dyDescent="0.4">
      <c r="A52" s="108">
        <v>47</v>
      </c>
      <c r="B52" s="81" t="s">
        <v>253</v>
      </c>
      <c r="C52" s="124">
        <v>0</v>
      </c>
      <c r="D52" s="74">
        <v>0</v>
      </c>
      <c r="E52" s="50">
        <v>0</v>
      </c>
      <c r="F52" s="50">
        <v>0</v>
      </c>
      <c r="G52" s="50">
        <v>0</v>
      </c>
      <c r="H52" s="74">
        <v>0</v>
      </c>
      <c r="I52" s="50">
        <v>0</v>
      </c>
      <c r="J52" s="50">
        <v>0</v>
      </c>
      <c r="K52" s="50">
        <v>0</v>
      </c>
    </row>
    <row r="53" spans="1:11" ht="15" thickBot="1" x14ac:dyDescent="0.4">
      <c r="A53" s="108">
        <v>48</v>
      </c>
      <c r="B53" s="81" t="s">
        <v>254</v>
      </c>
      <c r="C53" s="124">
        <v>1</v>
      </c>
      <c r="D53" s="74">
        <v>0</v>
      </c>
      <c r="E53" s="50">
        <v>0</v>
      </c>
      <c r="F53" s="50">
        <v>0</v>
      </c>
      <c r="G53" s="50">
        <v>0</v>
      </c>
      <c r="H53" s="74">
        <v>52</v>
      </c>
      <c r="I53" s="50">
        <v>0</v>
      </c>
      <c r="J53" s="50">
        <v>52</v>
      </c>
      <c r="K53" s="50">
        <v>52</v>
      </c>
    </row>
    <row r="54" spans="1:11" ht="15" thickBot="1" x14ac:dyDescent="0.4">
      <c r="A54" s="108">
        <v>49</v>
      </c>
      <c r="B54" s="81" t="s">
        <v>255</v>
      </c>
      <c r="C54" s="124">
        <v>101</v>
      </c>
      <c r="D54" s="74">
        <v>131.1</v>
      </c>
      <c r="E54" s="50">
        <v>83.8</v>
      </c>
      <c r="F54" s="50" t="s">
        <v>1052</v>
      </c>
      <c r="G54" s="50">
        <v>491.4</v>
      </c>
      <c r="H54" s="74">
        <v>88.7</v>
      </c>
      <c r="I54" s="50">
        <v>7.8</v>
      </c>
      <c r="J54" s="50">
        <v>73.3</v>
      </c>
      <c r="K54" s="50">
        <v>104.1</v>
      </c>
    </row>
    <row r="55" spans="1:11" ht="15" thickBot="1" x14ac:dyDescent="0.4">
      <c r="A55" s="108">
        <v>50</v>
      </c>
      <c r="B55" s="81" t="s">
        <v>256</v>
      </c>
      <c r="C55" s="124">
        <v>0</v>
      </c>
      <c r="D55" s="74">
        <v>0</v>
      </c>
      <c r="E55" s="50">
        <v>0</v>
      </c>
      <c r="F55" s="50">
        <v>0</v>
      </c>
      <c r="G55" s="50">
        <v>0</v>
      </c>
      <c r="H55" s="74">
        <v>0</v>
      </c>
      <c r="I55" s="50">
        <v>0</v>
      </c>
      <c r="J55" s="50">
        <v>0</v>
      </c>
      <c r="K55" s="50">
        <v>0</v>
      </c>
    </row>
    <row r="56" spans="1:11" ht="15" thickBot="1" x14ac:dyDescent="0.4">
      <c r="A56" s="108">
        <v>51</v>
      </c>
      <c r="B56" s="81" t="s">
        <v>257</v>
      </c>
      <c r="C56" s="124">
        <v>118</v>
      </c>
      <c r="D56" s="74">
        <v>43</v>
      </c>
      <c r="E56" s="50">
        <v>6.8</v>
      </c>
      <c r="F56" s="50">
        <v>13.7</v>
      </c>
      <c r="G56" s="50">
        <v>72.3</v>
      </c>
      <c r="H56" s="74">
        <v>70.7</v>
      </c>
      <c r="I56" s="50">
        <v>5.6</v>
      </c>
      <c r="J56" s="50">
        <v>59.6</v>
      </c>
      <c r="K56" s="50">
        <v>81.8</v>
      </c>
    </row>
    <row r="57" spans="1:11" ht="15" thickBot="1" x14ac:dyDescent="0.4">
      <c r="A57" s="108">
        <v>52</v>
      </c>
      <c r="B57" s="81" t="s">
        <v>258</v>
      </c>
      <c r="C57" s="124">
        <v>96</v>
      </c>
      <c r="D57" s="74">
        <v>104.5</v>
      </c>
      <c r="E57" s="50">
        <v>131.9</v>
      </c>
      <c r="F57" s="50" t="s">
        <v>1053</v>
      </c>
      <c r="G57" s="50">
        <v>1780.7</v>
      </c>
      <c r="H57" s="74">
        <v>74.400000000000006</v>
      </c>
      <c r="I57" s="50">
        <v>7.6</v>
      </c>
      <c r="J57" s="50">
        <v>59.3</v>
      </c>
      <c r="K57" s="50">
        <v>89.5</v>
      </c>
    </row>
    <row r="58" spans="1:11" ht="15" thickBot="1" x14ac:dyDescent="0.4">
      <c r="A58" s="108">
        <v>53</v>
      </c>
      <c r="B58" s="81" t="s">
        <v>259</v>
      </c>
      <c r="C58" s="124">
        <v>26</v>
      </c>
      <c r="D58" s="74">
        <v>0</v>
      </c>
      <c r="E58" s="50">
        <v>0</v>
      </c>
      <c r="F58" s="50">
        <v>0</v>
      </c>
      <c r="G58" s="50">
        <v>0</v>
      </c>
      <c r="H58" s="74">
        <v>9</v>
      </c>
      <c r="I58" s="50">
        <v>3</v>
      </c>
      <c r="J58" s="50">
        <v>2.7</v>
      </c>
      <c r="K58" s="50">
        <v>15.3</v>
      </c>
    </row>
    <row r="59" spans="1:11" ht="15" thickBot="1" x14ac:dyDescent="0.4">
      <c r="A59" s="108">
        <v>54</v>
      </c>
      <c r="B59" s="81" t="s">
        <v>260</v>
      </c>
      <c r="C59" s="124">
        <v>1</v>
      </c>
      <c r="D59" s="74">
        <v>0</v>
      </c>
      <c r="E59" s="50">
        <v>0</v>
      </c>
      <c r="F59" s="50">
        <v>0</v>
      </c>
      <c r="G59" s="50">
        <v>0</v>
      </c>
      <c r="H59" s="74">
        <v>48</v>
      </c>
      <c r="I59" s="50">
        <v>0</v>
      </c>
      <c r="J59" s="50">
        <v>0</v>
      </c>
      <c r="K59" s="50">
        <v>0</v>
      </c>
    </row>
    <row r="60" spans="1:11" ht="15" thickBot="1" x14ac:dyDescent="0.4">
      <c r="A60" s="108">
        <v>55</v>
      </c>
      <c r="B60" s="81" t="s">
        <v>261</v>
      </c>
      <c r="C60" s="124">
        <v>2</v>
      </c>
      <c r="D60" s="74">
        <v>0</v>
      </c>
      <c r="E60" s="50">
        <v>0</v>
      </c>
      <c r="F60" s="50">
        <v>0</v>
      </c>
      <c r="G60" s="50">
        <v>0</v>
      </c>
      <c r="H60" s="74">
        <v>44.6</v>
      </c>
      <c r="I60" s="50">
        <v>10.1</v>
      </c>
      <c r="J60" s="50">
        <v>12.4</v>
      </c>
      <c r="K60" s="50">
        <v>76.7</v>
      </c>
    </row>
    <row r="61" spans="1:11" ht="15" thickBot="1" x14ac:dyDescent="0.4">
      <c r="A61" s="108">
        <v>56</v>
      </c>
      <c r="B61" s="81" t="s">
        <v>262</v>
      </c>
      <c r="C61" s="124">
        <v>2</v>
      </c>
      <c r="D61" s="74">
        <v>0</v>
      </c>
      <c r="E61" s="50">
        <v>0</v>
      </c>
      <c r="F61" s="50">
        <v>0</v>
      </c>
      <c r="G61" s="50">
        <v>0</v>
      </c>
      <c r="H61" s="74">
        <v>1.9</v>
      </c>
      <c r="I61" s="50">
        <v>1.7</v>
      </c>
      <c r="J61" s="50">
        <v>0</v>
      </c>
      <c r="K61" s="50">
        <v>0</v>
      </c>
    </row>
    <row r="62" spans="1:11" ht="23.5" thickBot="1" x14ac:dyDescent="0.4">
      <c r="A62" s="108">
        <v>57</v>
      </c>
      <c r="B62" s="81" t="s">
        <v>263</v>
      </c>
      <c r="C62" s="124">
        <v>27</v>
      </c>
      <c r="D62" s="74">
        <v>68</v>
      </c>
      <c r="E62" s="50">
        <v>17.2</v>
      </c>
      <c r="F62" s="50">
        <v>31.5</v>
      </c>
      <c r="G62" s="50">
        <v>104.4</v>
      </c>
      <c r="H62" s="74">
        <v>132.5</v>
      </c>
      <c r="I62" s="50">
        <v>18.2</v>
      </c>
      <c r="J62" s="50">
        <v>95.5</v>
      </c>
      <c r="K62" s="50">
        <v>169.6</v>
      </c>
    </row>
    <row r="63" spans="1:11" ht="16" customHeight="1" thickBot="1" x14ac:dyDescent="0.4">
      <c r="A63" s="108">
        <v>58</v>
      </c>
      <c r="B63" s="81" t="s">
        <v>264</v>
      </c>
      <c r="C63" s="124">
        <v>32</v>
      </c>
      <c r="D63" s="74">
        <v>212.5</v>
      </c>
      <c r="E63" s="50">
        <v>44.4</v>
      </c>
      <c r="F63" s="50">
        <v>110.1</v>
      </c>
      <c r="G63" s="50">
        <v>314.89999999999998</v>
      </c>
      <c r="H63" s="74">
        <v>157.80000000000001</v>
      </c>
      <c r="I63" s="50">
        <v>25.5</v>
      </c>
      <c r="J63" s="50">
        <v>104</v>
      </c>
      <c r="K63" s="50">
        <v>211.5</v>
      </c>
    </row>
    <row r="64" spans="1:11" ht="15" thickBot="1" x14ac:dyDescent="0.4">
      <c r="A64" s="108">
        <v>59</v>
      </c>
      <c r="B64" s="81" t="s">
        <v>265</v>
      </c>
      <c r="C64" s="124">
        <v>380</v>
      </c>
      <c r="D64" s="74">
        <v>37.299999999999997</v>
      </c>
      <c r="E64" s="50">
        <v>12.9</v>
      </c>
      <c r="F64" s="50">
        <v>11.4</v>
      </c>
      <c r="G64" s="50">
        <v>63.3</v>
      </c>
      <c r="H64" s="74">
        <v>28.9</v>
      </c>
      <c r="I64" s="50">
        <v>3.4</v>
      </c>
      <c r="J64" s="50">
        <v>22.1</v>
      </c>
      <c r="K64" s="50">
        <v>35.6</v>
      </c>
    </row>
    <row r="65" spans="1:11" ht="15" thickBot="1" x14ac:dyDescent="0.4">
      <c r="A65" s="108">
        <v>60</v>
      </c>
      <c r="B65" s="81" t="s">
        <v>266</v>
      </c>
      <c r="C65" s="124">
        <v>10</v>
      </c>
      <c r="D65" s="74">
        <v>0</v>
      </c>
      <c r="E65" s="50">
        <v>0</v>
      </c>
      <c r="F65" s="50">
        <v>0</v>
      </c>
      <c r="G65" s="50">
        <v>0</v>
      </c>
      <c r="H65" s="74">
        <v>88.5</v>
      </c>
      <c r="I65" s="50">
        <v>12.6</v>
      </c>
      <c r="J65" s="50">
        <v>58.7</v>
      </c>
      <c r="K65" s="50">
        <v>118.3</v>
      </c>
    </row>
    <row r="66" spans="1:11" ht="23.5" thickBot="1" x14ac:dyDescent="0.4">
      <c r="A66" s="108">
        <v>61</v>
      </c>
      <c r="B66" s="81" t="s">
        <v>267</v>
      </c>
      <c r="C66" s="124">
        <v>52</v>
      </c>
      <c r="D66" s="74">
        <v>176.2</v>
      </c>
      <c r="E66" s="50">
        <v>28.6</v>
      </c>
      <c r="F66" s="50">
        <v>117.7</v>
      </c>
      <c r="G66" s="50">
        <v>234.6</v>
      </c>
      <c r="H66" s="74">
        <v>77.3</v>
      </c>
      <c r="I66" s="50">
        <v>10.5</v>
      </c>
      <c r="J66" s="50">
        <v>56</v>
      </c>
      <c r="K66" s="50">
        <v>98.5</v>
      </c>
    </row>
    <row r="67" spans="1:11" ht="23.5" thickBot="1" x14ac:dyDescent="0.4">
      <c r="A67" s="108">
        <v>62</v>
      </c>
      <c r="B67" s="81" t="s">
        <v>268</v>
      </c>
      <c r="C67" s="124">
        <v>17</v>
      </c>
      <c r="D67" s="74">
        <v>26</v>
      </c>
      <c r="E67" s="50">
        <v>0</v>
      </c>
      <c r="F67" s="50">
        <v>0</v>
      </c>
      <c r="G67" s="50">
        <v>0</v>
      </c>
      <c r="H67" s="74">
        <v>69.5</v>
      </c>
      <c r="I67" s="50">
        <v>9.9</v>
      </c>
      <c r="J67" s="50">
        <v>48.2</v>
      </c>
      <c r="K67" s="50">
        <v>90.8</v>
      </c>
    </row>
    <row r="68" spans="1:11" ht="23.5" thickBot="1" x14ac:dyDescent="0.4">
      <c r="A68" s="108">
        <v>63</v>
      </c>
      <c r="B68" s="81" t="s">
        <v>269</v>
      </c>
      <c r="C68" s="124">
        <v>11</v>
      </c>
      <c r="D68" s="74">
        <v>52</v>
      </c>
      <c r="E68" s="50">
        <v>0</v>
      </c>
      <c r="F68" s="50">
        <v>0</v>
      </c>
      <c r="G68" s="50">
        <v>0</v>
      </c>
      <c r="H68" s="74">
        <v>63.7</v>
      </c>
      <c r="I68" s="50">
        <v>18.600000000000001</v>
      </c>
      <c r="J68" s="50">
        <v>15.8</v>
      </c>
      <c r="K68" s="50">
        <v>111.6</v>
      </c>
    </row>
    <row r="69" spans="1:11" ht="23.5" thickBot="1" x14ac:dyDescent="0.4">
      <c r="A69" s="108">
        <v>64</v>
      </c>
      <c r="B69" s="81" t="s">
        <v>270</v>
      </c>
      <c r="C69" s="124">
        <v>25</v>
      </c>
      <c r="D69" s="74">
        <v>22.5</v>
      </c>
      <c r="E69" s="50">
        <v>146.9</v>
      </c>
      <c r="F69" s="50">
        <v>0</v>
      </c>
      <c r="G69" s="50">
        <v>0</v>
      </c>
      <c r="H69" s="74">
        <v>132.6</v>
      </c>
      <c r="I69" s="50">
        <v>22.3</v>
      </c>
      <c r="J69" s="50">
        <v>85.3</v>
      </c>
      <c r="K69" s="50">
        <v>179.9</v>
      </c>
    </row>
    <row r="70" spans="1:11" ht="15" thickBot="1" x14ac:dyDescent="0.4">
      <c r="A70" s="108">
        <v>65</v>
      </c>
      <c r="B70" s="81" t="s">
        <v>271</v>
      </c>
      <c r="C70" s="124">
        <v>11</v>
      </c>
      <c r="D70" s="74">
        <v>213.1</v>
      </c>
      <c r="E70" s="50">
        <v>54</v>
      </c>
      <c r="F70" s="50">
        <v>41.2</v>
      </c>
      <c r="G70" s="50">
        <v>385.1</v>
      </c>
      <c r="H70" s="74">
        <v>78.599999999999994</v>
      </c>
      <c r="I70" s="50">
        <v>20.100000000000001</v>
      </c>
      <c r="J70" s="50">
        <v>34.9</v>
      </c>
      <c r="K70" s="50">
        <v>122.3</v>
      </c>
    </row>
    <row r="71" spans="1:11" ht="15" thickBot="1" x14ac:dyDescent="0.4">
      <c r="A71" s="108">
        <v>66</v>
      </c>
      <c r="B71" s="81" t="s">
        <v>272</v>
      </c>
      <c r="C71" s="124">
        <v>3</v>
      </c>
      <c r="D71" s="74">
        <v>52</v>
      </c>
      <c r="E71" s="50">
        <v>0</v>
      </c>
      <c r="F71" s="50">
        <v>0</v>
      </c>
      <c r="G71" s="50">
        <v>0</v>
      </c>
      <c r="H71" s="74">
        <v>43.5</v>
      </c>
      <c r="I71" s="50">
        <v>66.5</v>
      </c>
      <c r="J71" s="50">
        <v>0</v>
      </c>
      <c r="K71" s="50">
        <v>0</v>
      </c>
    </row>
    <row r="72" spans="1:11" ht="15" thickBot="1" x14ac:dyDescent="0.4">
      <c r="A72" s="108">
        <v>67</v>
      </c>
      <c r="B72" s="81" t="s">
        <v>273</v>
      </c>
      <c r="C72" s="124">
        <v>3</v>
      </c>
      <c r="D72" s="74">
        <v>0</v>
      </c>
      <c r="E72" s="50">
        <v>0</v>
      </c>
      <c r="F72" s="50">
        <v>0</v>
      </c>
      <c r="G72" s="50">
        <v>0</v>
      </c>
      <c r="H72" s="74">
        <v>56.6</v>
      </c>
      <c r="I72" s="50">
        <v>9.6999999999999993</v>
      </c>
      <c r="J72" s="50">
        <v>31.6</v>
      </c>
      <c r="K72" s="50">
        <v>81.599999999999994</v>
      </c>
    </row>
    <row r="73" spans="1:11" ht="23.5" thickBot="1" x14ac:dyDescent="0.4">
      <c r="A73" s="108">
        <v>68</v>
      </c>
      <c r="B73" s="81" t="s">
        <v>274</v>
      </c>
      <c r="C73" s="124">
        <v>8</v>
      </c>
      <c r="D73" s="74">
        <v>105.8</v>
      </c>
      <c r="E73" s="50">
        <v>87.1</v>
      </c>
      <c r="F73" s="50" t="s">
        <v>1054</v>
      </c>
      <c r="G73" s="50">
        <v>1212.0999999999999</v>
      </c>
      <c r="H73" s="74">
        <v>110.7</v>
      </c>
      <c r="I73" s="50">
        <v>15.1</v>
      </c>
      <c r="J73" s="50">
        <v>74.900000000000006</v>
      </c>
      <c r="K73" s="50">
        <v>146.5</v>
      </c>
    </row>
    <row r="74" spans="1:11" ht="23.5" thickBot="1" x14ac:dyDescent="0.4">
      <c r="A74" s="108">
        <v>69</v>
      </c>
      <c r="B74" s="81" t="s">
        <v>275</v>
      </c>
      <c r="C74" s="124">
        <v>12</v>
      </c>
      <c r="D74" s="74">
        <v>0</v>
      </c>
      <c r="E74" s="50">
        <v>0</v>
      </c>
      <c r="F74" s="50">
        <v>0</v>
      </c>
      <c r="G74" s="50">
        <v>0</v>
      </c>
      <c r="H74" s="74">
        <v>164.8</v>
      </c>
      <c r="I74" s="50">
        <v>42.5</v>
      </c>
      <c r="J74" s="50">
        <v>66.900000000000006</v>
      </c>
      <c r="K74" s="50">
        <v>262.7</v>
      </c>
    </row>
    <row r="75" spans="1:11" ht="15" thickBot="1" x14ac:dyDescent="0.4">
      <c r="A75" s="108">
        <v>70</v>
      </c>
      <c r="B75" s="81" t="s">
        <v>276</v>
      </c>
      <c r="C75" s="124">
        <v>9</v>
      </c>
      <c r="D75" s="74">
        <v>364</v>
      </c>
      <c r="E75" s="50">
        <v>0</v>
      </c>
      <c r="F75" s="50">
        <v>364</v>
      </c>
      <c r="G75" s="50">
        <v>364</v>
      </c>
      <c r="H75" s="74">
        <v>74.8</v>
      </c>
      <c r="I75" s="50">
        <v>11.1</v>
      </c>
      <c r="J75" s="50">
        <v>51</v>
      </c>
      <c r="K75" s="50">
        <v>98.6</v>
      </c>
    </row>
    <row r="76" spans="1:11" ht="15" thickBot="1" x14ac:dyDescent="0.4">
      <c r="A76" s="108">
        <v>71</v>
      </c>
      <c r="B76" s="81" t="s">
        <v>277</v>
      </c>
      <c r="C76" s="124">
        <v>8</v>
      </c>
      <c r="D76" s="74">
        <v>0</v>
      </c>
      <c r="E76" s="50">
        <v>0</v>
      </c>
      <c r="F76" s="50">
        <v>0</v>
      </c>
      <c r="G76" s="50">
        <v>0</v>
      </c>
      <c r="H76" s="74">
        <v>49.2</v>
      </c>
      <c r="I76" s="50">
        <v>22.2</v>
      </c>
      <c r="J76" s="50" t="s">
        <v>545</v>
      </c>
      <c r="K76" s="50">
        <v>110.8</v>
      </c>
    </row>
    <row r="77" spans="1:11" ht="15" thickBot="1" x14ac:dyDescent="0.4">
      <c r="A77" s="108">
        <v>72</v>
      </c>
      <c r="B77" s="81" t="s">
        <v>278</v>
      </c>
      <c r="C77" s="124">
        <v>225</v>
      </c>
      <c r="D77" s="74">
        <v>39.200000000000003</v>
      </c>
      <c r="E77" s="50">
        <v>7.4</v>
      </c>
      <c r="F77" s="50">
        <v>23.8</v>
      </c>
      <c r="G77" s="50">
        <v>54.6</v>
      </c>
      <c r="H77" s="74">
        <v>85</v>
      </c>
      <c r="I77" s="50">
        <v>4.8</v>
      </c>
      <c r="J77" s="50">
        <v>75.5</v>
      </c>
      <c r="K77" s="50">
        <v>94.5</v>
      </c>
    </row>
    <row r="78" spans="1:11" ht="15" thickBot="1" x14ac:dyDescent="0.4">
      <c r="A78" s="108">
        <v>73</v>
      </c>
      <c r="B78" s="81" t="s">
        <v>279</v>
      </c>
      <c r="C78" s="124">
        <v>53</v>
      </c>
      <c r="D78" s="74">
        <v>25</v>
      </c>
      <c r="E78" s="50">
        <v>7.8</v>
      </c>
      <c r="F78" s="50">
        <v>6.7</v>
      </c>
      <c r="G78" s="50">
        <v>43.4</v>
      </c>
      <c r="H78" s="74">
        <v>30.1</v>
      </c>
      <c r="I78" s="50">
        <v>3.9</v>
      </c>
      <c r="J78" s="50">
        <v>22.1</v>
      </c>
      <c r="K78" s="50">
        <v>38.1</v>
      </c>
    </row>
    <row r="79" spans="1:11" ht="15" thickBot="1" x14ac:dyDescent="0.4">
      <c r="A79" s="108">
        <v>74</v>
      </c>
      <c r="B79" s="81" t="s">
        <v>280</v>
      </c>
      <c r="C79" s="124">
        <v>1</v>
      </c>
      <c r="D79" s="74">
        <v>0</v>
      </c>
      <c r="E79" s="50">
        <v>0</v>
      </c>
      <c r="F79" s="50">
        <v>0</v>
      </c>
      <c r="G79" s="50">
        <v>0</v>
      </c>
      <c r="H79" s="74">
        <v>40</v>
      </c>
      <c r="I79" s="50">
        <v>0</v>
      </c>
      <c r="J79" s="50">
        <v>0</v>
      </c>
      <c r="K79" s="50">
        <v>0</v>
      </c>
    </row>
    <row r="80" spans="1:11" ht="15" thickBot="1" x14ac:dyDescent="0.4">
      <c r="A80" s="108">
        <v>75</v>
      </c>
      <c r="B80" s="81" t="s">
        <v>281</v>
      </c>
      <c r="C80" s="124">
        <v>4</v>
      </c>
      <c r="D80" s="74">
        <v>156</v>
      </c>
      <c r="E80" s="50">
        <v>0</v>
      </c>
      <c r="F80" s="50">
        <v>0</v>
      </c>
      <c r="G80" s="50">
        <v>0</v>
      </c>
      <c r="H80" s="74">
        <v>148.4</v>
      </c>
      <c r="I80" s="50">
        <v>10.4</v>
      </c>
      <c r="J80" s="50">
        <v>115.3</v>
      </c>
      <c r="K80" s="50">
        <v>181.5</v>
      </c>
    </row>
    <row r="81" spans="1:11" ht="15" thickBot="1" x14ac:dyDescent="0.4">
      <c r="A81" s="108">
        <v>76</v>
      </c>
      <c r="B81" s="81" t="s">
        <v>282</v>
      </c>
      <c r="C81" s="124">
        <v>52</v>
      </c>
      <c r="D81" s="74">
        <v>11.3</v>
      </c>
      <c r="E81" s="50">
        <v>0.8</v>
      </c>
      <c r="F81" s="50">
        <v>9.1</v>
      </c>
      <c r="G81" s="50">
        <v>13.4</v>
      </c>
      <c r="H81" s="74">
        <v>63</v>
      </c>
      <c r="I81" s="50">
        <v>7.8</v>
      </c>
      <c r="J81" s="50">
        <v>47.5</v>
      </c>
      <c r="K81" s="50">
        <v>78.599999999999994</v>
      </c>
    </row>
    <row r="82" spans="1:11" ht="15" thickBot="1" x14ac:dyDescent="0.4">
      <c r="A82" s="108">
        <v>77</v>
      </c>
      <c r="B82" s="81" t="s">
        <v>283</v>
      </c>
      <c r="C82" s="124">
        <v>324</v>
      </c>
      <c r="D82" s="74">
        <v>82.8</v>
      </c>
      <c r="E82" s="50">
        <v>18.8</v>
      </c>
      <c r="F82" s="50">
        <v>43.8</v>
      </c>
      <c r="G82" s="50">
        <v>121.8</v>
      </c>
      <c r="H82" s="74">
        <v>67.599999999999994</v>
      </c>
      <c r="I82" s="50">
        <v>3.2</v>
      </c>
      <c r="J82" s="50">
        <v>61.2</v>
      </c>
      <c r="K82" s="50">
        <v>74</v>
      </c>
    </row>
    <row r="83" spans="1:11" ht="15" thickBot="1" x14ac:dyDescent="0.4">
      <c r="A83" s="108">
        <v>78</v>
      </c>
      <c r="B83" s="81" t="s">
        <v>284</v>
      </c>
      <c r="C83" s="124">
        <v>120</v>
      </c>
      <c r="D83" s="74">
        <v>69.5</v>
      </c>
      <c r="E83" s="50">
        <v>31.3</v>
      </c>
      <c r="F83" s="50" t="s">
        <v>1055</v>
      </c>
      <c r="G83" s="50">
        <v>146.19999999999999</v>
      </c>
      <c r="H83" s="74">
        <v>85.7</v>
      </c>
      <c r="I83" s="50">
        <v>30.3</v>
      </c>
      <c r="J83" s="50">
        <v>25.6</v>
      </c>
      <c r="K83" s="50">
        <v>145.9</v>
      </c>
    </row>
    <row r="84" spans="1:11" ht="15" thickBot="1" x14ac:dyDescent="0.4">
      <c r="A84" s="108">
        <v>79</v>
      </c>
      <c r="B84" s="81" t="s">
        <v>193</v>
      </c>
      <c r="C84" s="124">
        <v>882</v>
      </c>
      <c r="D84" s="74">
        <v>75.599999999999994</v>
      </c>
      <c r="E84" s="50">
        <v>6.3</v>
      </c>
      <c r="F84" s="50">
        <v>63</v>
      </c>
      <c r="G84" s="50">
        <v>88.2</v>
      </c>
      <c r="H84" s="74">
        <v>93</v>
      </c>
      <c r="I84" s="50">
        <v>2.6</v>
      </c>
      <c r="J84" s="50">
        <v>88</v>
      </c>
      <c r="K84" s="50">
        <v>98.1</v>
      </c>
    </row>
    <row r="85" spans="1:11" ht="15" thickBot="1" x14ac:dyDescent="0.4">
      <c r="A85" s="108">
        <v>80</v>
      </c>
      <c r="B85" s="81" t="s">
        <v>285</v>
      </c>
      <c r="C85" s="124">
        <v>44</v>
      </c>
      <c r="D85" s="74">
        <v>8.4</v>
      </c>
      <c r="E85" s="50">
        <v>1.6</v>
      </c>
      <c r="F85" s="50">
        <v>4</v>
      </c>
      <c r="G85" s="50">
        <v>12.8</v>
      </c>
      <c r="H85" s="74">
        <v>84.8</v>
      </c>
      <c r="I85" s="50">
        <v>13.4</v>
      </c>
      <c r="J85" s="50">
        <v>57.5</v>
      </c>
      <c r="K85" s="50">
        <v>112</v>
      </c>
    </row>
    <row r="86" spans="1:11" ht="15" thickBot="1" x14ac:dyDescent="0.4">
      <c r="A86" s="108">
        <v>81</v>
      </c>
      <c r="B86" s="81" t="s">
        <v>286</v>
      </c>
      <c r="C86" s="124">
        <v>0</v>
      </c>
      <c r="D86" s="74">
        <v>0</v>
      </c>
      <c r="E86" s="50">
        <v>0</v>
      </c>
      <c r="F86" s="50">
        <v>0</v>
      </c>
      <c r="G86" s="50">
        <v>0</v>
      </c>
      <c r="H86" s="74">
        <v>0</v>
      </c>
      <c r="I86" s="50">
        <v>0</v>
      </c>
      <c r="J86" s="50">
        <v>0</v>
      </c>
      <c r="K86" s="50">
        <v>0</v>
      </c>
    </row>
    <row r="87" spans="1:11" ht="15" thickBot="1" x14ac:dyDescent="0.4">
      <c r="A87" s="108">
        <v>82</v>
      </c>
      <c r="B87" s="81" t="s">
        <v>287</v>
      </c>
      <c r="C87" s="124">
        <v>16</v>
      </c>
      <c r="D87" s="74">
        <v>6</v>
      </c>
      <c r="E87" s="50">
        <v>14.7</v>
      </c>
      <c r="F87" s="50">
        <v>0</v>
      </c>
      <c r="G87" s="50">
        <v>0</v>
      </c>
      <c r="H87" s="74">
        <v>12.6</v>
      </c>
      <c r="I87" s="50">
        <v>5</v>
      </c>
      <c r="J87" s="50">
        <v>1.5</v>
      </c>
      <c r="K87" s="50">
        <v>23.8</v>
      </c>
    </row>
    <row r="88" spans="1:11" ht="15" thickBot="1" x14ac:dyDescent="0.4">
      <c r="A88" s="108">
        <v>83</v>
      </c>
      <c r="B88" s="81" t="s">
        <v>288</v>
      </c>
      <c r="C88" s="124">
        <v>24</v>
      </c>
      <c r="D88" s="74">
        <v>52</v>
      </c>
      <c r="E88" s="50">
        <v>0</v>
      </c>
      <c r="F88" s="50">
        <v>0</v>
      </c>
      <c r="G88" s="50">
        <v>0</v>
      </c>
      <c r="H88" s="74">
        <v>20.399999999999999</v>
      </c>
      <c r="I88" s="50">
        <v>4.7</v>
      </c>
      <c r="J88" s="50">
        <v>10.7</v>
      </c>
      <c r="K88" s="50">
        <v>30</v>
      </c>
    </row>
    <row r="89" spans="1:11" ht="15" thickBot="1" x14ac:dyDescent="0.4">
      <c r="A89" s="108">
        <v>84</v>
      </c>
      <c r="B89" s="81" t="s">
        <v>289</v>
      </c>
      <c r="C89" s="124">
        <v>71</v>
      </c>
      <c r="D89" s="74">
        <v>74.900000000000006</v>
      </c>
      <c r="E89" s="50">
        <v>27.7</v>
      </c>
      <c r="F89" s="50" t="s">
        <v>1056</v>
      </c>
      <c r="G89" s="50">
        <v>151.80000000000001</v>
      </c>
      <c r="H89" s="74">
        <v>57.8</v>
      </c>
      <c r="I89" s="50">
        <v>6</v>
      </c>
      <c r="J89" s="50">
        <v>45.9</v>
      </c>
      <c r="K89" s="50">
        <v>69.7</v>
      </c>
    </row>
    <row r="90" spans="1:11" ht="15" thickBot="1" x14ac:dyDescent="0.4">
      <c r="A90" s="108">
        <v>85</v>
      </c>
      <c r="B90" s="81" t="s">
        <v>290</v>
      </c>
      <c r="C90" s="124">
        <v>12</v>
      </c>
      <c r="D90" s="74">
        <v>2.1</v>
      </c>
      <c r="E90" s="50">
        <v>1.7</v>
      </c>
      <c r="F90" s="50">
        <v>0</v>
      </c>
      <c r="G90" s="50">
        <v>0</v>
      </c>
      <c r="H90" s="74">
        <v>7.9</v>
      </c>
      <c r="I90" s="50">
        <v>5.0999999999999996</v>
      </c>
      <c r="J90" s="50" t="s">
        <v>533</v>
      </c>
      <c r="K90" s="50">
        <v>20.5</v>
      </c>
    </row>
    <row r="91" spans="1:11" ht="23.5" thickBot="1" x14ac:dyDescent="0.4">
      <c r="A91" s="108">
        <v>86</v>
      </c>
      <c r="B91" s="81" t="s">
        <v>291</v>
      </c>
      <c r="C91" s="124">
        <v>196</v>
      </c>
      <c r="D91" s="74">
        <v>126.3</v>
      </c>
      <c r="E91" s="50">
        <v>26.2</v>
      </c>
      <c r="F91" s="50">
        <v>70.099999999999994</v>
      </c>
      <c r="G91" s="50">
        <v>182.5</v>
      </c>
      <c r="H91" s="74">
        <v>113.3</v>
      </c>
      <c r="I91" s="50">
        <v>5.2</v>
      </c>
      <c r="J91" s="50">
        <v>103.1</v>
      </c>
      <c r="K91" s="50">
        <v>123.4</v>
      </c>
    </row>
    <row r="92" spans="1:11" ht="23.5" thickBot="1" x14ac:dyDescent="0.4">
      <c r="A92" s="108">
        <v>87</v>
      </c>
      <c r="B92" s="81" t="s">
        <v>292</v>
      </c>
      <c r="C92" s="124">
        <v>153</v>
      </c>
      <c r="D92" s="74">
        <v>151</v>
      </c>
      <c r="E92" s="50">
        <v>42.6</v>
      </c>
      <c r="F92" s="50">
        <v>46.6</v>
      </c>
      <c r="G92" s="50">
        <v>255.3</v>
      </c>
      <c r="H92" s="74">
        <v>129.4</v>
      </c>
      <c r="I92" s="50">
        <v>6.5</v>
      </c>
      <c r="J92" s="50">
        <v>116.4</v>
      </c>
      <c r="K92" s="50">
        <v>142.30000000000001</v>
      </c>
    </row>
    <row r="93" spans="1:11" ht="23.5" thickBot="1" x14ac:dyDescent="0.4">
      <c r="A93" s="108">
        <v>88</v>
      </c>
      <c r="B93" s="81" t="s">
        <v>293</v>
      </c>
      <c r="C93" s="124">
        <v>68</v>
      </c>
      <c r="D93" s="74">
        <v>123.9</v>
      </c>
      <c r="E93" s="50">
        <v>57.5</v>
      </c>
      <c r="F93" s="50" t="s">
        <v>1057</v>
      </c>
      <c r="G93" s="50">
        <v>283.7</v>
      </c>
      <c r="H93" s="74">
        <v>154.9</v>
      </c>
      <c r="I93" s="50">
        <v>10</v>
      </c>
      <c r="J93" s="50">
        <v>134.80000000000001</v>
      </c>
      <c r="K93" s="50">
        <v>174.9</v>
      </c>
    </row>
    <row r="94" spans="1:11" ht="23.5" thickBot="1" x14ac:dyDescent="0.4">
      <c r="A94" s="108">
        <v>89</v>
      </c>
      <c r="B94" s="81" t="s">
        <v>294</v>
      </c>
      <c r="C94" s="124">
        <v>31</v>
      </c>
      <c r="D94" s="74">
        <v>125.5</v>
      </c>
      <c r="E94" s="50">
        <v>0</v>
      </c>
      <c r="F94" s="50">
        <v>0</v>
      </c>
      <c r="G94" s="50">
        <v>0</v>
      </c>
      <c r="H94" s="74">
        <v>121.3</v>
      </c>
      <c r="I94" s="50">
        <v>16</v>
      </c>
      <c r="J94" s="50">
        <v>88.5</v>
      </c>
      <c r="K94" s="50">
        <v>154.19999999999999</v>
      </c>
    </row>
    <row r="95" spans="1:11" ht="23.5" thickBot="1" x14ac:dyDescent="0.4">
      <c r="A95" s="108">
        <v>90</v>
      </c>
      <c r="B95" s="81" t="s">
        <v>295</v>
      </c>
      <c r="C95" s="124">
        <v>6</v>
      </c>
      <c r="D95" s="74">
        <v>0</v>
      </c>
      <c r="E95" s="50">
        <v>0</v>
      </c>
      <c r="F95" s="50">
        <v>0</v>
      </c>
      <c r="G95" s="50">
        <v>0</v>
      </c>
      <c r="H95" s="74">
        <v>117.1</v>
      </c>
      <c r="I95" s="50">
        <v>28.2</v>
      </c>
      <c r="J95" s="50">
        <v>27.5</v>
      </c>
      <c r="K95" s="50">
        <v>206.8</v>
      </c>
    </row>
    <row r="96" spans="1:11" ht="15" thickBot="1" x14ac:dyDescent="0.4">
      <c r="A96" s="108">
        <v>91</v>
      </c>
      <c r="B96" s="81" t="s">
        <v>296</v>
      </c>
      <c r="C96" s="124">
        <v>319</v>
      </c>
      <c r="D96" s="74">
        <v>39.4</v>
      </c>
      <c r="E96" s="50">
        <v>7.8</v>
      </c>
      <c r="F96" s="50">
        <v>22.5</v>
      </c>
      <c r="G96" s="50">
        <v>56.2</v>
      </c>
      <c r="H96" s="74">
        <v>68.2</v>
      </c>
      <c r="I96" s="50">
        <v>3.8</v>
      </c>
      <c r="J96" s="50">
        <v>60.7</v>
      </c>
      <c r="K96" s="50">
        <v>75.7</v>
      </c>
    </row>
    <row r="97" spans="1:11" ht="15" thickBot="1" x14ac:dyDescent="0.4">
      <c r="A97" s="108">
        <v>92</v>
      </c>
      <c r="B97" s="81" t="s">
        <v>297</v>
      </c>
      <c r="C97" s="124">
        <v>101</v>
      </c>
      <c r="D97" s="74">
        <v>0</v>
      </c>
      <c r="E97" s="50">
        <v>0</v>
      </c>
      <c r="F97" s="50">
        <v>0</v>
      </c>
      <c r="G97" s="50">
        <v>0</v>
      </c>
      <c r="H97" s="74">
        <v>114</v>
      </c>
      <c r="I97" s="50">
        <v>10</v>
      </c>
      <c r="J97" s="50">
        <v>94.1</v>
      </c>
      <c r="K97" s="50">
        <v>134</v>
      </c>
    </row>
    <row r="98" spans="1:11" ht="15" thickBot="1" x14ac:dyDescent="0.4">
      <c r="A98" s="108">
        <v>93</v>
      </c>
      <c r="B98" s="81" t="s">
        <v>298</v>
      </c>
      <c r="C98" s="124">
        <v>48</v>
      </c>
      <c r="D98" s="74">
        <v>24.2</v>
      </c>
      <c r="E98" s="50">
        <v>0</v>
      </c>
      <c r="F98" s="50">
        <v>0</v>
      </c>
      <c r="G98" s="50">
        <v>0</v>
      </c>
      <c r="H98" s="74">
        <v>87.1</v>
      </c>
      <c r="I98" s="50">
        <v>13.4</v>
      </c>
      <c r="J98" s="50">
        <v>60</v>
      </c>
      <c r="K98" s="50">
        <v>114.3</v>
      </c>
    </row>
    <row r="99" spans="1:11" ht="15" thickBot="1" x14ac:dyDescent="0.4">
      <c r="A99" s="108">
        <v>94</v>
      </c>
      <c r="B99" s="81" t="s">
        <v>299</v>
      </c>
      <c r="C99" s="124">
        <v>117</v>
      </c>
      <c r="D99" s="74">
        <v>47.8</v>
      </c>
      <c r="E99" s="50">
        <v>17</v>
      </c>
      <c r="F99" s="50">
        <v>12.8</v>
      </c>
      <c r="G99" s="50">
        <v>82.8</v>
      </c>
      <c r="H99" s="74">
        <v>90.7</v>
      </c>
      <c r="I99" s="50">
        <v>11.7</v>
      </c>
      <c r="J99" s="50">
        <v>67.599999999999994</v>
      </c>
      <c r="K99" s="50">
        <v>113.9</v>
      </c>
    </row>
    <row r="100" spans="1:11" ht="15" thickBot="1" x14ac:dyDescent="0.4">
      <c r="A100" s="108">
        <v>95</v>
      </c>
      <c r="B100" s="81" t="s">
        <v>300</v>
      </c>
      <c r="C100" s="124">
        <v>34</v>
      </c>
      <c r="D100" s="74">
        <v>28.2</v>
      </c>
      <c r="E100" s="50">
        <v>9.3000000000000007</v>
      </c>
      <c r="F100" s="50">
        <v>6.2</v>
      </c>
      <c r="G100" s="50">
        <v>50.1</v>
      </c>
      <c r="H100" s="74">
        <v>235.6</v>
      </c>
      <c r="I100" s="50">
        <v>33.6</v>
      </c>
      <c r="J100" s="50">
        <v>168</v>
      </c>
      <c r="K100" s="50">
        <v>303.2</v>
      </c>
    </row>
    <row r="101" spans="1:11" ht="15" thickBot="1" x14ac:dyDescent="0.4">
      <c r="A101" s="108">
        <v>96</v>
      </c>
      <c r="B101" s="81" t="s">
        <v>301</v>
      </c>
      <c r="C101" s="124">
        <v>1</v>
      </c>
      <c r="D101" s="74">
        <v>0</v>
      </c>
      <c r="E101" s="50">
        <v>0</v>
      </c>
      <c r="F101" s="50">
        <v>0</v>
      </c>
      <c r="G101" s="50">
        <v>0</v>
      </c>
      <c r="H101" s="74">
        <v>1</v>
      </c>
      <c r="I101" s="50">
        <v>0</v>
      </c>
      <c r="J101" s="50">
        <v>1</v>
      </c>
      <c r="K101" s="50">
        <v>1</v>
      </c>
    </row>
    <row r="102" spans="1:11" ht="15" thickBot="1" x14ac:dyDescent="0.4">
      <c r="A102" s="108">
        <v>97</v>
      </c>
      <c r="B102" s="81" t="s">
        <v>302</v>
      </c>
      <c r="C102" s="124">
        <v>3</v>
      </c>
      <c r="D102" s="74">
        <v>0</v>
      </c>
      <c r="E102" s="50">
        <v>0</v>
      </c>
      <c r="F102" s="50">
        <v>0</v>
      </c>
      <c r="G102" s="50">
        <v>0</v>
      </c>
      <c r="H102" s="74">
        <v>222.4</v>
      </c>
      <c r="I102" s="50">
        <v>517.9</v>
      </c>
      <c r="J102" s="50" t="s">
        <v>1058</v>
      </c>
      <c r="K102" s="50">
        <v>6803.4</v>
      </c>
    </row>
    <row r="103" spans="1:11" ht="15" thickBot="1" x14ac:dyDescent="0.4">
      <c r="A103" s="108">
        <v>98</v>
      </c>
      <c r="B103" s="81" t="s">
        <v>303</v>
      </c>
      <c r="C103" s="124">
        <v>18</v>
      </c>
      <c r="D103" s="74">
        <v>16</v>
      </c>
      <c r="E103" s="50">
        <v>0</v>
      </c>
      <c r="F103" s="50">
        <v>16</v>
      </c>
      <c r="G103" s="50">
        <v>16</v>
      </c>
      <c r="H103" s="74">
        <v>67.900000000000006</v>
      </c>
      <c r="I103" s="50">
        <v>22.9</v>
      </c>
      <c r="J103" s="50">
        <v>18.399999999999999</v>
      </c>
      <c r="K103" s="50">
        <v>117.5</v>
      </c>
    </row>
    <row r="104" spans="1:11" ht="15" thickBot="1" x14ac:dyDescent="0.4">
      <c r="A104" s="108">
        <v>99</v>
      </c>
      <c r="B104" s="81" t="s">
        <v>304</v>
      </c>
      <c r="C104" s="124">
        <v>129</v>
      </c>
      <c r="D104" s="74">
        <v>62.4</v>
      </c>
      <c r="E104" s="50">
        <v>11.8</v>
      </c>
      <c r="F104" s="50">
        <v>36.799999999999997</v>
      </c>
      <c r="G104" s="50">
        <v>88</v>
      </c>
      <c r="H104" s="74">
        <v>72.099999999999994</v>
      </c>
      <c r="I104" s="50">
        <v>6.1</v>
      </c>
      <c r="J104" s="50">
        <v>60</v>
      </c>
      <c r="K104" s="50">
        <v>84.3</v>
      </c>
    </row>
    <row r="105" spans="1:11" ht="15" thickBot="1" x14ac:dyDescent="0.4">
      <c r="A105" s="108">
        <v>100</v>
      </c>
      <c r="B105" s="81" t="s">
        <v>305</v>
      </c>
      <c r="C105" s="124">
        <v>0</v>
      </c>
      <c r="D105" s="74">
        <v>0</v>
      </c>
      <c r="E105" s="50">
        <v>0</v>
      </c>
      <c r="F105" s="50">
        <v>0</v>
      </c>
      <c r="G105" s="50">
        <v>0</v>
      </c>
      <c r="H105" s="74">
        <v>0</v>
      </c>
      <c r="I105" s="50">
        <v>0</v>
      </c>
      <c r="J105" s="50">
        <v>0</v>
      </c>
      <c r="K105" s="50">
        <v>0</v>
      </c>
    </row>
    <row r="106" spans="1:11" ht="15" thickBot="1" x14ac:dyDescent="0.4">
      <c r="A106" s="108">
        <v>101</v>
      </c>
      <c r="B106" s="81" t="s">
        <v>306</v>
      </c>
      <c r="C106" s="124">
        <v>33</v>
      </c>
      <c r="D106" s="74">
        <v>86.6</v>
      </c>
      <c r="E106" s="50">
        <v>57</v>
      </c>
      <c r="F106" s="50" t="s">
        <v>1059</v>
      </c>
      <c r="G106" s="50">
        <v>810.6</v>
      </c>
      <c r="H106" s="74">
        <v>99.1</v>
      </c>
      <c r="I106" s="50">
        <v>29.8</v>
      </c>
      <c r="J106" s="50">
        <v>36.200000000000003</v>
      </c>
      <c r="K106" s="50">
        <v>162</v>
      </c>
    </row>
    <row r="107" spans="1:11" ht="15" thickBot="1" x14ac:dyDescent="0.4">
      <c r="A107" s="108">
        <v>102</v>
      </c>
      <c r="B107" s="81" t="s">
        <v>307</v>
      </c>
      <c r="C107" s="124">
        <v>4</v>
      </c>
      <c r="D107" s="74">
        <v>364</v>
      </c>
      <c r="E107" s="50">
        <v>0</v>
      </c>
      <c r="F107" s="50">
        <v>0</v>
      </c>
      <c r="G107" s="50">
        <v>0</v>
      </c>
      <c r="H107" s="74">
        <v>22</v>
      </c>
      <c r="I107" s="50">
        <v>0</v>
      </c>
      <c r="J107" s="50">
        <v>0</v>
      </c>
      <c r="K107" s="50">
        <v>0</v>
      </c>
    </row>
    <row r="108" spans="1:11" ht="16" customHeight="1" thickBot="1" x14ac:dyDescent="0.4">
      <c r="A108" s="108">
        <v>103</v>
      </c>
      <c r="B108" s="81" t="s">
        <v>308</v>
      </c>
      <c r="C108" s="124">
        <v>362</v>
      </c>
      <c r="D108" s="74">
        <v>14.4</v>
      </c>
      <c r="E108" s="50">
        <v>4.3</v>
      </c>
      <c r="F108" s="50">
        <v>5.7</v>
      </c>
      <c r="G108" s="50">
        <v>23.1</v>
      </c>
      <c r="H108" s="74">
        <v>53.8</v>
      </c>
      <c r="I108" s="50">
        <v>5.5</v>
      </c>
      <c r="J108" s="50">
        <v>43</v>
      </c>
      <c r="K108" s="50">
        <v>64.599999999999994</v>
      </c>
    </row>
    <row r="109" spans="1:11" ht="15" thickBot="1" x14ac:dyDescent="0.4">
      <c r="A109" s="108">
        <v>104</v>
      </c>
      <c r="B109" s="81" t="s">
        <v>309</v>
      </c>
      <c r="C109" s="124">
        <v>5</v>
      </c>
      <c r="D109" s="74">
        <v>128</v>
      </c>
      <c r="E109" s="50">
        <v>0</v>
      </c>
      <c r="F109" s="50">
        <v>0</v>
      </c>
      <c r="G109" s="50">
        <v>0</v>
      </c>
      <c r="H109" s="74">
        <v>54.5</v>
      </c>
      <c r="I109" s="50">
        <v>0</v>
      </c>
      <c r="J109" s="50">
        <v>0</v>
      </c>
      <c r="K109" s="50">
        <v>0</v>
      </c>
    </row>
    <row r="110" spans="1:11" ht="15" thickBot="1" x14ac:dyDescent="0.4">
      <c r="A110" s="108">
        <v>105</v>
      </c>
      <c r="B110" s="81" t="s">
        <v>310</v>
      </c>
      <c r="C110" s="124">
        <v>16</v>
      </c>
      <c r="D110" s="74">
        <v>364</v>
      </c>
      <c r="E110" s="50">
        <v>0</v>
      </c>
      <c r="F110" s="50">
        <v>364</v>
      </c>
      <c r="G110" s="50">
        <v>364</v>
      </c>
      <c r="H110" s="74">
        <v>73.900000000000006</v>
      </c>
      <c r="I110" s="50">
        <v>27.5</v>
      </c>
      <c r="J110" s="50">
        <v>8.9</v>
      </c>
      <c r="K110" s="50">
        <v>139</v>
      </c>
    </row>
    <row r="111" spans="1:11" ht="23.5" thickBot="1" x14ac:dyDescent="0.4">
      <c r="A111" s="108">
        <v>106</v>
      </c>
      <c r="B111" s="81" t="s">
        <v>311</v>
      </c>
      <c r="C111" s="124">
        <v>288</v>
      </c>
      <c r="D111" s="74">
        <v>6.6</v>
      </c>
      <c r="E111" s="50">
        <v>5.4</v>
      </c>
      <c r="F111" s="50" t="s">
        <v>610</v>
      </c>
      <c r="G111" s="50">
        <v>18.3</v>
      </c>
      <c r="H111" s="74">
        <v>9.4</v>
      </c>
      <c r="I111" s="50">
        <v>1.7</v>
      </c>
      <c r="J111" s="50">
        <v>6</v>
      </c>
      <c r="K111" s="50">
        <v>12.8</v>
      </c>
    </row>
    <row r="112" spans="1:11" ht="15" thickBot="1" x14ac:dyDescent="0.4">
      <c r="A112" s="108">
        <v>107</v>
      </c>
      <c r="B112" s="81" t="s">
        <v>312</v>
      </c>
      <c r="C112" s="124">
        <v>38</v>
      </c>
      <c r="D112" s="74">
        <v>20.5</v>
      </c>
      <c r="E112" s="50">
        <v>22</v>
      </c>
      <c r="F112" s="50" t="s">
        <v>1060</v>
      </c>
      <c r="G112" s="50">
        <v>299.89999999999998</v>
      </c>
      <c r="H112" s="74">
        <v>8</v>
      </c>
      <c r="I112" s="50">
        <v>1.4</v>
      </c>
      <c r="J112" s="50">
        <v>5.3</v>
      </c>
      <c r="K112" s="50">
        <v>10.8</v>
      </c>
    </row>
    <row r="113" spans="1:11" ht="23.5" thickBot="1" x14ac:dyDescent="0.4">
      <c r="A113" s="108">
        <v>108</v>
      </c>
      <c r="B113" s="81" t="s">
        <v>313</v>
      </c>
      <c r="C113" s="124">
        <v>192</v>
      </c>
      <c r="D113" s="74">
        <v>33.5</v>
      </c>
      <c r="E113" s="50">
        <v>15.1</v>
      </c>
      <c r="F113" s="50">
        <v>1.7</v>
      </c>
      <c r="G113" s="50">
        <v>65.3</v>
      </c>
      <c r="H113" s="74">
        <v>26.4</v>
      </c>
      <c r="I113" s="50">
        <v>4.4000000000000004</v>
      </c>
      <c r="J113" s="50">
        <v>17.8</v>
      </c>
      <c r="K113" s="50">
        <v>35</v>
      </c>
    </row>
    <row r="114" spans="1:11" ht="15" thickBot="1" x14ac:dyDescent="0.4">
      <c r="A114" s="108">
        <v>109</v>
      </c>
      <c r="B114" s="81" t="s">
        <v>314</v>
      </c>
      <c r="C114" s="124">
        <v>5</v>
      </c>
      <c r="D114" s="74">
        <v>0</v>
      </c>
      <c r="E114" s="50">
        <v>0</v>
      </c>
      <c r="F114" s="50">
        <v>0</v>
      </c>
      <c r="G114" s="50">
        <v>0</v>
      </c>
      <c r="H114" s="74">
        <v>46.4</v>
      </c>
      <c r="I114" s="50">
        <v>4.2</v>
      </c>
      <c r="J114" s="50">
        <v>37.1</v>
      </c>
      <c r="K114" s="50">
        <v>55.7</v>
      </c>
    </row>
    <row r="115" spans="1:11" ht="15" thickBot="1" x14ac:dyDescent="0.4">
      <c r="A115" s="108">
        <v>110</v>
      </c>
      <c r="B115" s="81" t="s">
        <v>315</v>
      </c>
      <c r="C115" s="124">
        <v>0</v>
      </c>
      <c r="D115" s="74">
        <v>0</v>
      </c>
      <c r="E115" s="50">
        <v>0</v>
      </c>
      <c r="F115" s="50">
        <v>0</v>
      </c>
      <c r="G115" s="50">
        <v>0</v>
      </c>
      <c r="H115" s="74">
        <v>0</v>
      </c>
      <c r="I115" s="50">
        <v>0</v>
      </c>
      <c r="J115" s="50">
        <v>0</v>
      </c>
      <c r="K115" s="50">
        <v>0</v>
      </c>
    </row>
    <row r="116" spans="1:11" ht="15" thickBot="1" x14ac:dyDescent="0.4">
      <c r="A116" s="108">
        <v>111</v>
      </c>
      <c r="B116" s="81" t="s">
        <v>316</v>
      </c>
      <c r="C116" s="124">
        <v>0</v>
      </c>
      <c r="D116" s="74">
        <v>0</v>
      </c>
      <c r="E116" s="50">
        <v>0</v>
      </c>
      <c r="F116" s="50">
        <v>0</v>
      </c>
      <c r="G116" s="50">
        <v>0</v>
      </c>
      <c r="H116" s="74">
        <v>0</v>
      </c>
      <c r="I116" s="50">
        <v>0</v>
      </c>
      <c r="J116" s="50">
        <v>0</v>
      </c>
      <c r="K116" s="50">
        <v>0</v>
      </c>
    </row>
    <row r="117" spans="1:11" ht="15" thickBot="1" x14ac:dyDescent="0.4">
      <c r="A117" s="108">
        <v>112</v>
      </c>
      <c r="B117" s="81" t="s">
        <v>317</v>
      </c>
      <c r="C117" s="124">
        <v>8</v>
      </c>
      <c r="D117" s="74">
        <v>0</v>
      </c>
      <c r="E117" s="50">
        <v>0</v>
      </c>
      <c r="F117" s="50">
        <v>0</v>
      </c>
      <c r="G117" s="50">
        <v>0</v>
      </c>
      <c r="H117" s="74">
        <v>17.899999999999999</v>
      </c>
      <c r="I117" s="50">
        <v>16.7</v>
      </c>
      <c r="J117" s="50" t="s">
        <v>761</v>
      </c>
      <c r="K117" s="50">
        <v>60.8</v>
      </c>
    </row>
    <row r="118" spans="1:11" ht="15" thickBot="1" x14ac:dyDescent="0.4">
      <c r="A118" s="108">
        <v>113</v>
      </c>
      <c r="B118" s="81" t="s">
        <v>318</v>
      </c>
      <c r="C118" s="124">
        <v>3</v>
      </c>
      <c r="D118" s="74">
        <v>52</v>
      </c>
      <c r="E118" s="50">
        <v>0</v>
      </c>
      <c r="F118" s="50">
        <v>0</v>
      </c>
      <c r="G118" s="50">
        <v>0</v>
      </c>
      <c r="H118" s="74">
        <v>17.100000000000001</v>
      </c>
      <c r="I118" s="50">
        <v>55.7</v>
      </c>
      <c r="J118" s="50">
        <v>0</v>
      </c>
      <c r="K118" s="50">
        <v>0</v>
      </c>
    </row>
    <row r="119" spans="1:11" ht="15" thickBot="1" x14ac:dyDescent="0.4">
      <c r="A119" s="108">
        <v>114</v>
      </c>
      <c r="B119" s="81" t="s">
        <v>319</v>
      </c>
      <c r="C119" s="124">
        <v>3</v>
      </c>
      <c r="D119" s="74">
        <v>0</v>
      </c>
      <c r="E119" s="50">
        <v>0</v>
      </c>
      <c r="F119" s="50">
        <v>0</v>
      </c>
      <c r="G119" s="50">
        <v>0</v>
      </c>
      <c r="H119" s="74">
        <v>52</v>
      </c>
      <c r="I119" s="50">
        <v>0</v>
      </c>
      <c r="J119" s="50">
        <v>52</v>
      </c>
      <c r="K119" s="50">
        <v>52</v>
      </c>
    </row>
    <row r="120" spans="1:11" ht="15" thickBot="1" x14ac:dyDescent="0.4">
      <c r="A120" s="108">
        <v>115</v>
      </c>
      <c r="B120" s="81" t="s">
        <v>320</v>
      </c>
      <c r="C120" s="124">
        <v>13</v>
      </c>
      <c r="D120" s="74">
        <v>104</v>
      </c>
      <c r="E120" s="50">
        <v>0</v>
      </c>
      <c r="F120" s="50">
        <v>104</v>
      </c>
      <c r="G120" s="50">
        <v>104</v>
      </c>
      <c r="H120" s="74">
        <v>70.8</v>
      </c>
      <c r="I120" s="50">
        <v>27.5</v>
      </c>
      <c r="J120" s="50" t="s">
        <v>547</v>
      </c>
      <c r="K120" s="50">
        <v>147.19999999999999</v>
      </c>
    </row>
    <row r="121" spans="1:11" ht="15" thickBot="1" x14ac:dyDescent="0.4">
      <c r="A121" s="108">
        <v>116</v>
      </c>
      <c r="B121" s="81" t="s">
        <v>321</v>
      </c>
      <c r="C121" s="124">
        <v>5</v>
      </c>
      <c r="D121" s="74">
        <v>0</v>
      </c>
      <c r="E121" s="50">
        <v>0</v>
      </c>
      <c r="F121" s="50">
        <v>0</v>
      </c>
      <c r="G121" s="50">
        <v>0</v>
      </c>
      <c r="H121" s="74">
        <v>34.200000000000003</v>
      </c>
      <c r="I121" s="50">
        <v>9.8000000000000007</v>
      </c>
      <c r="J121" s="50" t="s">
        <v>659</v>
      </c>
      <c r="K121" s="50">
        <v>76.599999999999994</v>
      </c>
    </row>
    <row r="122" spans="1:11" ht="15" thickBot="1" x14ac:dyDescent="0.4">
      <c r="A122" s="108">
        <v>117</v>
      </c>
      <c r="B122" s="81" t="s">
        <v>322</v>
      </c>
      <c r="C122" s="124">
        <v>1</v>
      </c>
      <c r="D122" s="74">
        <v>0</v>
      </c>
      <c r="E122" s="50">
        <v>0</v>
      </c>
      <c r="F122" s="50">
        <v>0</v>
      </c>
      <c r="G122" s="50">
        <v>0</v>
      </c>
      <c r="H122" s="74">
        <v>156</v>
      </c>
      <c r="I122" s="50">
        <v>0</v>
      </c>
      <c r="J122" s="50">
        <v>0</v>
      </c>
      <c r="K122" s="50">
        <v>0</v>
      </c>
    </row>
    <row r="123" spans="1:11" ht="15" thickBot="1" x14ac:dyDescent="0.4">
      <c r="A123" s="108">
        <v>118</v>
      </c>
      <c r="B123" s="81" t="s">
        <v>323</v>
      </c>
      <c r="C123" s="124">
        <v>23</v>
      </c>
      <c r="D123" s="74">
        <v>52</v>
      </c>
      <c r="E123" s="50">
        <v>0</v>
      </c>
      <c r="F123" s="50">
        <v>0</v>
      </c>
      <c r="G123" s="50">
        <v>0</v>
      </c>
      <c r="H123" s="74">
        <v>63</v>
      </c>
      <c r="I123" s="50">
        <v>8.6999999999999993</v>
      </c>
      <c r="J123" s="50">
        <v>45.2</v>
      </c>
      <c r="K123" s="50">
        <v>80.8</v>
      </c>
    </row>
    <row r="124" spans="1:11" ht="15" thickBot="1" x14ac:dyDescent="0.4">
      <c r="A124" s="108">
        <v>119</v>
      </c>
      <c r="B124" s="81" t="s">
        <v>324</v>
      </c>
      <c r="C124" s="124">
        <v>57</v>
      </c>
      <c r="D124" s="74">
        <v>141.19999999999999</v>
      </c>
      <c r="E124" s="50">
        <v>90.6</v>
      </c>
      <c r="F124" s="50">
        <v>0</v>
      </c>
      <c r="G124" s="50">
        <v>0</v>
      </c>
      <c r="H124" s="74">
        <v>87.8</v>
      </c>
      <c r="I124" s="50">
        <v>6.2</v>
      </c>
      <c r="J124" s="50">
        <v>75.5</v>
      </c>
      <c r="K124" s="50">
        <v>100.1</v>
      </c>
    </row>
    <row r="125" spans="1:11" ht="15" thickBot="1" x14ac:dyDescent="0.4">
      <c r="A125" s="108">
        <v>120</v>
      </c>
      <c r="B125" s="81" t="s">
        <v>325</v>
      </c>
      <c r="C125" s="124">
        <v>141</v>
      </c>
      <c r="D125" s="74">
        <v>48.2</v>
      </c>
      <c r="E125" s="50">
        <v>12.6</v>
      </c>
      <c r="F125" s="50">
        <v>20.6</v>
      </c>
      <c r="G125" s="50">
        <v>75.900000000000006</v>
      </c>
      <c r="H125" s="74">
        <v>87.4</v>
      </c>
      <c r="I125" s="50">
        <v>3.7</v>
      </c>
      <c r="J125" s="50">
        <v>80</v>
      </c>
      <c r="K125" s="50">
        <v>94.8</v>
      </c>
    </row>
    <row r="126" spans="1:11" ht="15" thickBot="1" x14ac:dyDescent="0.4">
      <c r="A126" s="108">
        <v>121</v>
      </c>
      <c r="B126" s="81" t="s">
        <v>326</v>
      </c>
      <c r="C126" s="124">
        <v>1</v>
      </c>
      <c r="D126" s="74">
        <v>0</v>
      </c>
      <c r="E126" s="50">
        <v>0</v>
      </c>
      <c r="F126" s="50">
        <v>0</v>
      </c>
      <c r="G126" s="50">
        <v>0</v>
      </c>
      <c r="H126" s="74">
        <v>52</v>
      </c>
      <c r="I126" s="50">
        <v>0</v>
      </c>
      <c r="J126" s="50">
        <v>0</v>
      </c>
      <c r="K126" s="50">
        <v>0</v>
      </c>
    </row>
    <row r="127" spans="1:11" ht="15" thickBot="1" x14ac:dyDescent="0.4">
      <c r="A127" s="108">
        <v>122</v>
      </c>
      <c r="B127" s="81" t="s">
        <v>327</v>
      </c>
      <c r="C127" s="124">
        <v>10</v>
      </c>
      <c r="D127" s="74">
        <v>0</v>
      </c>
      <c r="E127" s="50">
        <v>0</v>
      </c>
      <c r="F127" s="50">
        <v>0</v>
      </c>
      <c r="G127" s="50">
        <v>0</v>
      </c>
      <c r="H127" s="74">
        <v>102.2</v>
      </c>
      <c r="I127" s="50">
        <v>18.399999999999999</v>
      </c>
      <c r="J127" s="50">
        <v>61.7</v>
      </c>
      <c r="K127" s="50">
        <v>142.69999999999999</v>
      </c>
    </row>
    <row r="128" spans="1:11" ht="15" thickBot="1" x14ac:dyDescent="0.4">
      <c r="A128" s="108">
        <v>123</v>
      </c>
      <c r="B128" s="81" t="s">
        <v>328</v>
      </c>
      <c r="C128" s="124">
        <v>8</v>
      </c>
      <c r="D128" s="74">
        <v>3</v>
      </c>
      <c r="E128" s="50">
        <v>0</v>
      </c>
      <c r="F128" s="50">
        <v>0</v>
      </c>
      <c r="G128" s="50">
        <v>0</v>
      </c>
      <c r="H128" s="74">
        <v>81.2</v>
      </c>
      <c r="I128" s="50">
        <v>17.7</v>
      </c>
      <c r="J128" s="50">
        <v>39.299999999999997</v>
      </c>
      <c r="K128" s="50">
        <v>123</v>
      </c>
    </row>
    <row r="129" spans="1:11" ht="15" thickBot="1" x14ac:dyDescent="0.4">
      <c r="A129" s="108">
        <v>124</v>
      </c>
      <c r="B129" s="81" t="s">
        <v>329</v>
      </c>
      <c r="C129" s="124">
        <v>26</v>
      </c>
      <c r="D129" s="74">
        <v>31.8</v>
      </c>
      <c r="E129" s="50">
        <v>38.6</v>
      </c>
      <c r="F129" s="50" t="s">
        <v>1061</v>
      </c>
      <c r="G129" s="50">
        <v>522.79999999999995</v>
      </c>
      <c r="H129" s="74">
        <v>67.7</v>
      </c>
      <c r="I129" s="50">
        <v>8.4</v>
      </c>
      <c r="J129" s="50">
        <v>50.3</v>
      </c>
      <c r="K129" s="50">
        <v>85</v>
      </c>
    </row>
    <row r="130" spans="1:11" ht="15" thickBot="1" x14ac:dyDescent="0.4">
      <c r="A130" s="108">
        <v>125</v>
      </c>
      <c r="B130" s="81" t="s">
        <v>330</v>
      </c>
      <c r="C130" s="124">
        <v>20</v>
      </c>
      <c r="D130" s="74">
        <v>52</v>
      </c>
      <c r="E130" s="50">
        <v>0</v>
      </c>
      <c r="F130" s="50">
        <v>52</v>
      </c>
      <c r="G130" s="50">
        <v>52</v>
      </c>
      <c r="H130" s="74">
        <v>105.2</v>
      </c>
      <c r="I130" s="50">
        <v>17.2</v>
      </c>
      <c r="J130" s="50">
        <v>68.8</v>
      </c>
      <c r="K130" s="50">
        <v>141.6</v>
      </c>
    </row>
    <row r="131" spans="1:11" ht="15" thickBot="1" x14ac:dyDescent="0.4">
      <c r="A131" s="108">
        <v>126</v>
      </c>
      <c r="B131" s="81" t="s">
        <v>331</v>
      </c>
      <c r="C131" s="124">
        <v>20</v>
      </c>
      <c r="D131" s="74">
        <v>131.1</v>
      </c>
      <c r="E131" s="50">
        <v>0</v>
      </c>
      <c r="F131" s="50">
        <v>0</v>
      </c>
      <c r="G131" s="50">
        <v>0</v>
      </c>
      <c r="H131" s="74">
        <v>74.900000000000006</v>
      </c>
      <c r="I131" s="50">
        <v>9.5</v>
      </c>
      <c r="J131" s="50">
        <v>54.3</v>
      </c>
      <c r="K131" s="50">
        <v>95.5</v>
      </c>
    </row>
    <row r="132" spans="1:11" ht="15" thickBot="1" x14ac:dyDescent="0.4">
      <c r="A132" s="108">
        <v>127</v>
      </c>
      <c r="B132" s="81" t="s">
        <v>332</v>
      </c>
      <c r="C132" s="124">
        <v>122</v>
      </c>
      <c r="D132" s="74">
        <v>81.599999999999994</v>
      </c>
      <c r="E132" s="50">
        <v>9.9</v>
      </c>
      <c r="F132" s="50">
        <v>60.7</v>
      </c>
      <c r="G132" s="50">
        <v>102.5</v>
      </c>
      <c r="H132" s="74">
        <v>90.5</v>
      </c>
      <c r="I132" s="50">
        <v>5.5</v>
      </c>
      <c r="J132" s="50">
        <v>79.599999999999994</v>
      </c>
      <c r="K132" s="50">
        <v>101.3</v>
      </c>
    </row>
    <row r="133" spans="1:11" ht="15" thickBot="1" x14ac:dyDescent="0.4">
      <c r="A133" s="108">
        <v>128</v>
      </c>
      <c r="B133" s="81" t="s">
        <v>333</v>
      </c>
      <c r="C133" s="124">
        <v>0</v>
      </c>
      <c r="D133" s="74">
        <v>0</v>
      </c>
      <c r="E133" s="50">
        <v>0</v>
      </c>
      <c r="F133" s="50">
        <v>0</v>
      </c>
      <c r="G133" s="50">
        <v>0</v>
      </c>
      <c r="H133" s="74">
        <v>0</v>
      </c>
      <c r="I133" s="50">
        <v>0</v>
      </c>
      <c r="J133" s="50">
        <v>0</v>
      </c>
      <c r="K133" s="50">
        <v>0</v>
      </c>
    </row>
    <row r="134" spans="1:11" ht="15" thickBot="1" x14ac:dyDescent="0.4">
      <c r="A134" s="108">
        <v>129</v>
      </c>
      <c r="B134" s="81" t="s">
        <v>334</v>
      </c>
      <c r="C134" s="124">
        <v>0</v>
      </c>
      <c r="D134" s="74">
        <v>0</v>
      </c>
      <c r="E134" s="50">
        <v>0</v>
      </c>
      <c r="F134" s="50">
        <v>0</v>
      </c>
      <c r="G134" s="50">
        <v>0</v>
      </c>
      <c r="H134" s="74">
        <v>0</v>
      </c>
      <c r="I134" s="50">
        <v>0</v>
      </c>
      <c r="J134" s="50">
        <v>0</v>
      </c>
      <c r="K134" s="50">
        <v>0</v>
      </c>
    </row>
    <row r="135" spans="1:11" ht="15" thickBot="1" x14ac:dyDescent="0.4">
      <c r="A135" s="108">
        <v>130</v>
      </c>
      <c r="B135" s="81" t="s">
        <v>335</v>
      </c>
      <c r="C135" s="124">
        <v>1</v>
      </c>
      <c r="D135" s="74">
        <v>0</v>
      </c>
      <c r="E135" s="50">
        <v>0</v>
      </c>
      <c r="F135" s="50">
        <v>0</v>
      </c>
      <c r="G135" s="50">
        <v>0</v>
      </c>
      <c r="H135" s="74">
        <v>4</v>
      </c>
      <c r="I135" s="50">
        <v>0</v>
      </c>
      <c r="J135" s="50">
        <v>0</v>
      </c>
      <c r="K135" s="50">
        <v>0</v>
      </c>
    </row>
    <row r="136" spans="1:11" ht="15" thickBot="1" x14ac:dyDescent="0.4">
      <c r="A136" s="108">
        <v>131</v>
      </c>
      <c r="B136" s="81" t="s">
        <v>336</v>
      </c>
      <c r="C136" s="124">
        <v>54</v>
      </c>
      <c r="D136" s="74">
        <v>36.6</v>
      </c>
      <c r="E136" s="50">
        <v>12</v>
      </c>
      <c r="F136" s="50">
        <v>8.1</v>
      </c>
      <c r="G136" s="50">
        <v>65.099999999999994</v>
      </c>
      <c r="H136" s="74">
        <v>38.200000000000003</v>
      </c>
      <c r="I136" s="50">
        <v>8</v>
      </c>
      <c r="J136" s="50">
        <v>21.9</v>
      </c>
      <c r="K136" s="50">
        <v>54.5</v>
      </c>
    </row>
    <row r="137" spans="1:11" ht="15" thickBot="1" x14ac:dyDescent="0.4">
      <c r="A137" s="108">
        <v>132</v>
      </c>
      <c r="B137" s="81" t="s">
        <v>337</v>
      </c>
      <c r="C137" s="124">
        <v>23</v>
      </c>
      <c r="D137" s="74">
        <v>8.5</v>
      </c>
      <c r="E137" s="50">
        <v>5.9</v>
      </c>
      <c r="F137" s="50" t="s">
        <v>998</v>
      </c>
      <c r="G137" s="50">
        <v>33.700000000000003</v>
      </c>
      <c r="H137" s="74">
        <v>78.599999999999994</v>
      </c>
      <c r="I137" s="50">
        <v>23.3</v>
      </c>
      <c r="J137" s="50">
        <v>27.3</v>
      </c>
      <c r="K137" s="50">
        <v>129.80000000000001</v>
      </c>
    </row>
    <row r="138" spans="1:11" ht="15" thickBot="1" x14ac:dyDescent="0.4">
      <c r="A138" s="108">
        <v>133</v>
      </c>
      <c r="B138" s="81" t="s">
        <v>338</v>
      </c>
      <c r="C138" s="124">
        <v>94</v>
      </c>
      <c r="D138" s="74">
        <v>38.299999999999997</v>
      </c>
      <c r="E138" s="50">
        <v>21.6</v>
      </c>
      <c r="F138" s="50" t="s">
        <v>1062</v>
      </c>
      <c r="G138" s="50">
        <v>87.2</v>
      </c>
      <c r="H138" s="74">
        <v>74.099999999999994</v>
      </c>
      <c r="I138" s="50">
        <v>12.4</v>
      </c>
      <c r="J138" s="50">
        <v>49.4</v>
      </c>
      <c r="K138" s="50">
        <v>98.8</v>
      </c>
    </row>
    <row r="139" spans="1:11" ht="15" thickBot="1" x14ac:dyDescent="0.4">
      <c r="A139" s="108">
        <v>134</v>
      </c>
      <c r="B139" s="81" t="s">
        <v>339</v>
      </c>
      <c r="C139" s="124">
        <v>148</v>
      </c>
      <c r="D139" s="74">
        <v>58.8</v>
      </c>
      <c r="E139" s="50">
        <v>24.6</v>
      </c>
      <c r="F139" s="50">
        <v>4.5999999999999996</v>
      </c>
      <c r="G139" s="50">
        <v>113</v>
      </c>
      <c r="H139" s="74">
        <v>59.5</v>
      </c>
      <c r="I139" s="50">
        <v>7.9</v>
      </c>
      <c r="J139" s="50">
        <v>43.8</v>
      </c>
      <c r="K139" s="50">
        <v>75.2</v>
      </c>
    </row>
    <row r="140" spans="1:11" ht="15" thickBot="1" x14ac:dyDescent="0.4">
      <c r="A140" s="108">
        <v>135</v>
      </c>
      <c r="B140" s="81" t="s">
        <v>340</v>
      </c>
      <c r="C140" s="124">
        <v>20</v>
      </c>
      <c r="D140" s="74">
        <v>12</v>
      </c>
      <c r="E140" s="50">
        <v>0</v>
      </c>
      <c r="F140" s="50">
        <v>12</v>
      </c>
      <c r="G140" s="50">
        <v>12</v>
      </c>
      <c r="H140" s="74">
        <v>53.9</v>
      </c>
      <c r="I140" s="50">
        <v>9.6</v>
      </c>
      <c r="J140" s="50">
        <v>34.299999999999997</v>
      </c>
      <c r="K140" s="50">
        <v>73.5</v>
      </c>
    </row>
    <row r="141" spans="1:11" ht="15" thickBot="1" x14ac:dyDescent="0.4">
      <c r="A141" s="108">
        <v>136</v>
      </c>
      <c r="B141" s="81" t="s">
        <v>341</v>
      </c>
      <c r="C141" s="124">
        <v>63</v>
      </c>
      <c r="D141" s="74">
        <v>52</v>
      </c>
      <c r="E141" s="50">
        <v>0</v>
      </c>
      <c r="F141" s="50">
        <v>0</v>
      </c>
      <c r="G141" s="50">
        <v>0</v>
      </c>
      <c r="H141" s="74">
        <v>47.2</v>
      </c>
      <c r="I141" s="50">
        <v>3.8</v>
      </c>
      <c r="J141" s="50">
        <v>39.6</v>
      </c>
      <c r="K141" s="50">
        <v>54.9</v>
      </c>
    </row>
    <row r="142" spans="1:11" ht="15" thickBot="1" x14ac:dyDescent="0.4">
      <c r="A142" s="108">
        <v>137</v>
      </c>
      <c r="B142" s="81" t="s">
        <v>199</v>
      </c>
      <c r="C142" s="124">
        <v>415</v>
      </c>
      <c r="D142" s="74">
        <v>82.2</v>
      </c>
      <c r="E142" s="50">
        <v>14.6</v>
      </c>
      <c r="F142" s="50">
        <v>51.5</v>
      </c>
      <c r="G142" s="50">
        <v>112.9</v>
      </c>
      <c r="H142" s="74">
        <v>74.3</v>
      </c>
      <c r="I142" s="50">
        <v>2.4</v>
      </c>
      <c r="J142" s="50">
        <v>69.5</v>
      </c>
      <c r="K142" s="50">
        <v>79.099999999999994</v>
      </c>
    </row>
    <row r="143" spans="1:11" ht="15" thickBot="1" x14ac:dyDescent="0.4">
      <c r="A143" s="108">
        <v>138</v>
      </c>
      <c r="B143" s="81" t="s">
        <v>342</v>
      </c>
      <c r="C143" s="124">
        <v>104</v>
      </c>
      <c r="D143" s="74">
        <v>12.9</v>
      </c>
      <c r="E143" s="50">
        <v>4.8</v>
      </c>
      <c r="F143" s="50">
        <v>2.5</v>
      </c>
      <c r="G143" s="50">
        <v>23.2</v>
      </c>
      <c r="H143" s="74">
        <v>13.6</v>
      </c>
      <c r="I143" s="50">
        <v>5</v>
      </c>
      <c r="J143" s="50">
        <v>3.7</v>
      </c>
      <c r="K143" s="50">
        <v>23.6</v>
      </c>
    </row>
    <row r="144" spans="1:11" ht="16" customHeight="1" thickBot="1" x14ac:dyDescent="0.4">
      <c r="A144" s="108">
        <v>139</v>
      </c>
      <c r="B144" s="81" t="s">
        <v>343</v>
      </c>
      <c r="C144" s="124">
        <v>26</v>
      </c>
      <c r="D144" s="74">
        <v>1.3</v>
      </c>
      <c r="E144" s="50">
        <v>0.3</v>
      </c>
      <c r="F144" s="50">
        <v>0.6</v>
      </c>
      <c r="G144" s="50">
        <v>2</v>
      </c>
      <c r="H144" s="74">
        <v>15</v>
      </c>
      <c r="I144" s="50">
        <v>11.3</v>
      </c>
      <c r="J144" s="50" t="s">
        <v>744</v>
      </c>
      <c r="K144" s="50">
        <v>39.5</v>
      </c>
    </row>
    <row r="145" spans="1:11" ht="15" thickBot="1" x14ac:dyDescent="0.4">
      <c r="A145" s="108">
        <v>140</v>
      </c>
      <c r="B145" s="81" t="s">
        <v>344</v>
      </c>
      <c r="C145" s="124">
        <v>7</v>
      </c>
      <c r="D145" s="74">
        <v>1.5</v>
      </c>
      <c r="E145" s="50">
        <v>1.4</v>
      </c>
      <c r="F145" s="50">
        <v>0</v>
      </c>
      <c r="G145" s="50">
        <v>0</v>
      </c>
      <c r="H145" s="74">
        <v>1.8</v>
      </c>
      <c r="I145" s="50">
        <v>0.6</v>
      </c>
      <c r="J145" s="50" t="s">
        <v>507</v>
      </c>
      <c r="K145" s="50">
        <v>3.6</v>
      </c>
    </row>
    <row r="146" spans="1:11" ht="15" thickBot="1" x14ac:dyDescent="0.4">
      <c r="A146" s="108">
        <v>141</v>
      </c>
      <c r="B146" s="81" t="s">
        <v>345</v>
      </c>
      <c r="C146" s="124">
        <v>8</v>
      </c>
      <c r="D146" s="74">
        <v>0</v>
      </c>
      <c r="E146" s="50">
        <v>0</v>
      </c>
      <c r="F146" s="50">
        <v>0</v>
      </c>
      <c r="G146" s="50">
        <v>0</v>
      </c>
      <c r="H146" s="74">
        <v>8.1</v>
      </c>
      <c r="I146" s="50">
        <v>4.5</v>
      </c>
      <c r="J146" s="50" t="s">
        <v>524</v>
      </c>
      <c r="K146" s="50">
        <v>17.899999999999999</v>
      </c>
    </row>
    <row r="147" spans="1:11" ht="15" thickBot="1" x14ac:dyDescent="0.4">
      <c r="A147" s="108">
        <v>142</v>
      </c>
      <c r="B147" s="81" t="s">
        <v>346</v>
      </c>
      <c r="C147" s="124">
        <v>16</v>
      </c>
      <c r="D147" s="74">
        <v>6</v>
      </c>
      <c r="E147" s="50">
        <v>0</v>
      </c>
      <c r="F147" s="50">
        <v>6</v>
      </c>
      <c r="G147" s="50">
        <v>6</v>
      </c>
      <c r="H147" s="74">
        <v>48.4</v>
      </c>
      <c r="I147" s="50">
        <v>18.5</v>
      </c>
      <c r="J147" s="50">
        <v>6.6</v>
      </c>
      <c r="K147" s="50">
        <v>90.2</v>
      </c>
    </row>
    <row r="148" spans="1:11" ht="15" thickBot="1" x14ac:dyDescent="0.4">
      <c r="A148" s="108">
        <v>143</v>
      </c>
      <c r="B148" s="81" t="s">
        <v>347</v>
      </c>
      <c r="C148" s="124">
        <v>10</v>
      </c>
      <c r="D148" s="74">
        <v>26</v>
      </c>
      <c r="E148" s="50">
        <v>0</v>
      </c>
      <c r="F148" s="50">
        <v>0</v>
      </c>
      <c r="G148" s="50">
        <v>0</v>
      </c>
      <c r="H148" s="74">
        <v>85.2</v>
      </c>
      <c r="I148" s="50">
        <v>34.299999999999997</v>
      </c>
      <c r="J148" s="50" t="s">
        <v>760</v>
      </c>
      <c r="K148" s="50">
        <v>194.3</v>
      </c>
    </row>
    <row r="149" spans="1:11" ht="23.5" thickBot="1" x14ac:dyDescent="0.4">
      <c r="A149" s="108">
        <v>144</v>
      </c>
      <c r="B149" s="81" t="s">
        <v>348</v>
      </c>
      <c r="C149" s="124">
        <v>2</v>
      </c>
      <c r="D149" s="74">
        <v>0</v>
      </c>
      <c r="E149" s="50">
        <v>0</v>
      </c>
      <c r="F149" s="50">
        <v>0</v>
      </c>
      <c r="G149" s="50">
        <v>0</v>
      </c>
      <c r="H149" s="74">
        <v>40.4</v>
      </c>
      <c r="I149" s="50">
        <v>12.7</v>
      </c>
      <c r="J149" s="50" t="s">
        <v>1001</v>
      </c>
      <c r="K149" s="50">
        <v>201.6</v>
      </c>
    </row>
    <row r="150" spans="1:11" ht="15" thickBot="1" x14ac:dyDescent="0.4">
      <c r="A150" s="108">
        <v>145</v>
      </c>
      <c r="B150" s="81" t="s">
        <v>349</v>
      </c>
      <c r="C150" s="124">
        <v>5</v>
      </c>
      <c r="D150" s="74">
        <v>52</v>
      </c>
      <c r="E150" s="50">
        <v>0</v>
      </c>
      <c r="F150" s="50">
        <v>52</v>
      </c>
      <c r="G150" s="50">
        <v>52</v>
      </c>
      <c r="H150" s="74">
        <v>117.5</v>
      </c>
      <c r="I150" s="50">
        <v>31.7</v>
      </c>
      <c r="J150" s="50">
        <v>16.5</v>
      </c>
      <c r="K150" s="50">
        <v>218.5</v>
      </c>
    </row>
    <row r="151" spans="1:11" ht="15" thickBot="1" x14ac:dyDescent="0.4">
      <c r="A151" s="108">
        <v>146</v>
      </c>
      <c r="B151" s="81" t="s">
        <v>350</v>
      </c>
      <c r="C151" s="124">
        <v>3</v>
      </c>
      <c r="D151" s="74">
        <v>0</v>
      </c>
      <c r="E151" s="50">
        <v>0</v>
      </c>
      <c r="F151" s="50">
        <v>0</v>
      </c>
      <c r="G151" s="50">
        <v>0</v>
      </c>
      <c r="H151" s="74">
        <v>195.9</v>
      </c>
      <c r="I151" s="50">
        <v>91.4</v>
      </c>
      <c r="J151" s="50" t="s">
        <v>1002</v>
      </c>
      <c r="K151" s="50">
        <v>589</v>
      </c>
    </row>
    <row r="152" spans="1:11" ht="15" thickBot="1" x14ac:dyDescent="0.4">
      <c r="A152" s="108">
        <v>147</v>
      </c>
      <c r="B152" s="81" t="s">
        <v>351</v>
      </c>
      <c r="C152" s="124">
        <v>1</v>
      </c>
      <c r="D152" s="74">
        <v>0</v>
      </c>
      <c r="E152" s="50">
        <v>0</v>
      </c>
      <c r="F152" s="50">
        <v>0</v>
      </c>
      <c r="G152" s="50">
        <v>0</v>
      </c>
      <c r="H152" s="74">
        <v>21</v>
      </c>
      <c r="I152" s="50">
        <v>0</v>
      </c>
      <c r="J152" s="50">
        <v>0</v>
      </c>
      <c r="K152" s="50">
        <v>0</v>
      </c>
    </row>
    <row r="153" spans="1:11" ht="15" thickBot="1" x14ac:dyDescent="0.4">
      <c r="A153" s="108">
        <v>148</v>
      </c>
      <c r="B153" s="81" t="s">
        <v>352</v>
      </c>
      <c r="C153" s="124">
        <v>5</v>
      </c>
      <c r="D153" s="74">
        <v>3</v>
      </c>
      <c r="E153" s="50">
        <v>0</v>
      </c>
      <c r="F153" s="50">
        <v>3</v>
      </c>
      <c r="G153" s="50">
        <v>3</v>
      </c>
      <c r="H153" s="74">
        <v>60.5</v>
      </c>
      <c r="I153" s="50">
        <v>183.5</v>
      </c>
      <c r="J153" s="50">
        <v>0</v>
      </c>
      <c r="K153" s="50">
        <v>0</v>
      </c>
    </row>
    <row r="154" spans="1:11" ht="15" thickBot="1" x14ac:dyDescent="0.4">
      <c r="A154" s="108">
        <v>149</v>
      </c>
      <c r="B154" s="81" t="s">
        <v>353</v>
      </c>
      <c r="C154" s="124">
        <v>44</v>
      </c>
      <c r="D154" s="74">
        <v>11.6</v>
      </c>
      <c r="E154" s="50">
        <v>13.9</v>
      </c>
      <c r="F154" s="50" t="s">
        <v>1063</v>
      </c>
      <c r="G154" s="50">
        <v>71.5</v>
      </c>
      <c r="H154" s="74">
        <v>45.2</v>
      </c>
      <c r="I154" s="50">
        <v>17</v>
      </c>
      <c r="J154" s="50">
        <v>10.7</v>
      </c>
      <c r="K154" s="50">
        <v>79.7</v>
      </c>
    </row>
    <row r="155" spans="1:11" ht="15" thickBot="1" x14ac:dyDescent="0.4">
      <c r="A155" s="108">
        <v>150</v>
      </c>
      <c r="B155" s="81" t="s">
        <v>354</v>
      </c>
      <c r="C155" s="124">
        <v>73</v>
      </c>
      <c r="D155" s="74">
        <v>42.3</v>
      </c>
      <c r="E155" s="50">
        <v>51</v>
      </c>
      <c r="F155" s="50" t="s">
        <v>1064</v>
      </c>
      <c r="G155" s="50">
        <v>689.9</v>
      </c>
      <c r="H155" s="74">
        <v>10.4</v>
      </c>
      <c r="I155" s="50">
        <v>2.4</v>
      </c>
      <c r="J155" s="50">
        <v>5.6</v>
      </c>
      <c r="K155" s="50">
        <v>15.1</v>
      </c>
    </row>
    <row r="156" spans="1:11" ht="15" thickBot="1" x14ac:dyDescent="0.4">
      <c r="A156" s="108">
        <v>151</v>
      </c>
      <c r="B156" s="81" t="s">
        <v>355</v>
      </c>
      <c r="C156" s="124">
        <v>128</v>
      </c>
      <c r="D156" s="74">
        <v>13.5</v>
      </c>
      <c r="E156" s="50">
        <v>3.3</v>
      </c>
      <c r="F156" s="50">
        <v>6.4</v>
      </c>
      <c r="G156" s="50">
        <v>20.5</v>
      </c>
      <c r="H156" s="74">
        <v>16.100000000000001</v>
      </c>
      <c r="I156" s="50">
        <v>2.6</v>
      </c>
      <c r="J156" s="50">
        <v>10.9</v>
      </c>
      <c r="K156" s="50">
        <v>21.2</v>
      </c>
    </row>
    <row r="157" spans="1:11" ht="15" thickBot="1" x14ac:dyDescent="0.4">
      <c r="A157" s="108">
        <v>152</v>
      </c>
      <c r="B157" s="81" t="s">
        <v>356</v>
      </c>
      <c r="C157" s="124">
        <v>173</v>
      </c>
      <c r="D157" s="74">
        <v>27.7</v>
      </c>
      <c r="E157" s="50">
        <v>4.0999999999999996</v>
      </c>
      <c r="F157" s="50">
        <v>19</v>
      </c>
      <c r="G157" s="50">
        <v>36.4</v>
      </c>
      <c r="H157" s="74">
        <v>42.5</v>
      </c>
      <c r="I157" s="50">
        <v>4.8</v>
      </c>
      <c r="J157" s="50">
        <v>33.1</v>
      </c>
      <c r="K157" s="50">
        <v>51.9</v>
      </c>
    </row>
    <row r="158" spans="1:11" ht="15" thickBot="1" x14ac:dyDescent="0.4">
      <c r="A158" s="108">
        <v>153</v>
      </c>
      <c r="B158" s="81" t="s">
        <v>357</v>
      </c>
      <c r="C158" s="124">
        <v>29</v>
      </c>
      <c r="D158" s="74">
        <v>24</v>
      </c>
      <c r="E158" s="50">
        <v>0</v>
      </c>
      <c r="F158" s="50">
        <v>0</v>
      </c>
      <c r="G158" s="50">
        <v>0</v>
      </c>
      <c r="H158" s="74">
        <v>114.4</v>
      </c>
      <c r="I158" s="50">
        <v>24.8</v>
      </c>
      <c r="J158" s="50">
        <v>63.5</v>
      </c>
      <c r="K158" s="50">
        <v>165.3</v>
      </c>
    </row>
    <row r="159" spans="1:11" ht="15" thickBot="1" x14ac:dyDescent="0.4">
      <c r="A159" s="108">
        <v>154</v>
      </c>
      <c r="B159" s="81" t="s">
        <v>201</v>
      </c>
      <c r="C159" s="124">
        <v>397</v>
      </c>
      <c r="D159" s="74">
        <v>94.3</v>
      </c>
      <c r="E159" s="50">
        <v>12.2</v>
      </c>
      <c r="F159" s="50">
        <v>69.3</v>
      </c>
      <c r="G159" s="50">
        <v>119.2</v>
      </c>
      <c r="H159" s="74">
        <v>106.9</v>
      </c>
      <c r="I159" s="50">
        <v>3.4</v>
      </c>
      <c r="J159" s="50">
        <v>100.2</v>
      </c>
      <c r="K159" s="50">
        <v>113.6</v>
      </c>
    </row>
    <row r="160" spans="1:11" ht="15" thickBot="1" x14ac:dyDescent="0.4">
      <c r="A160" s="108">
        <v>155</v>
      </c>
      <c r="B160" s="81" t="s">
        <v>358</v>
      </c>
      <c r="C160" s="124">
        <v>162</v>
      </c>
      <c r="D160" s="74">
        <v>70.7</v>
      </c>
      <c r="E160" s="50">
        <v>19.8</v>
      </c>
      <c r="F160" s="50">
        <v>25.9</v>
      </c>
      <c r="G160" s="50">
        <v>115.5</v>
      </c>
      <c r="H160" s="74">
        <v>85.8</v>
      </c>
      <c r="I160" s="50">
        <v>5.3</v>
      </c>
      <c r="J160" s="50">
        <v>75.400000000000006</v>
      </c>
      <c r="K160" s="50">
        <v>96.3</v>
      </c>
    </row>
    <row r="161" spans="1:11" ht="15" thickBot="1" x14ac:dyDescent="0.4">
      <c r="A161" s="108">
        <v>156</v>
      </c>
      <c r="B161" s="81" t="s">
        <v>359</v>
      </c>
      <c r="C161" s="124">
        <v>206</v>
      </c>
      <c r="D161" s="74">
        <v>103.6</v>
      </c>
      <c r="E161" s="50">
        <v>39.1</v>
      </c>
      <c r="F161" s="50">
        <v>16.5</v>
      </c>
      <c r="G161" s="50">
        <v>190.6</v>
      </c>
      <c r="H161" s="74">
        <v>79.3</v>
      </c>
      <c r="I161" s="50">
        <v>6.7</v>
      </c>
      <c r="J161" s="50">
        <v>66</v>
      </c>
      <c r="K161" s="50">
        <v>92.5</v>
      </c>
    </row>
    <row r="162" spans="1:11" ht="15" thickBot="1" x14ac:dyDescent="0.4">
      <c r="A162" s="108">
        <v>157</v>
      </c>
      <c r="B162" s="81" t="s">
        <v>197</v>
      </c>
      <c r="C162" s="124">
        <v>489</v>
      </c>
      <c r="D162" s="74">
        <v>206</v>
      </c>
      <c r="E162" s="50">
        <v>23.7</v>
      </c>
      <c r="F162" s="50">
        <v>157.30000000000001</v>
      </c>
      <c r="G162" s="50">
        <v>254.6</v>
      </c>
      <c r="H162" s="74">
        <v>124.5</v>
      </c>
      <c r="I162" s="50">
        <v>5.3</v>
      </c>
      <c r="J162" s="50">
        <v>114</v>
      </c>
      <c r="K162" s="50">
        <v>135</v>
      </c>
    </row>
    <row r="163" spans="1:11" ht="15" thickBot="1" x14ac:dyDescent="0.4">
      <c r="A163" s="108">
        <v>158</v>
      </c>
      <c r="B163" s="81" t="s">
        <v>360</v>
      </c>
      <c r="C163" s="124">
        <v>221</v>
      </c>
      <c r="D163" s="74">
        <v>123.2</v>
      </c>
      <c r="E163" s="50">
        <v>34.6</v>
      </c>
      <c r="F163" s="50">
        <v>51.6</v>
      </c>
      <c r="G163" s="50">
        <v>194.8</v>
      </c>
      <c r="H163" s="74">
        <v>35.9</v>
      </c>
      <c r="I163" s="50">
        <v>4.8</v>
      </c>
      <c r="J163" s="50">
        <v>26.5</v>
      </c>
      <c r="K163" s="50">
        <v>45.3</v>
      </c>
    </row>
    <row r="164" spans="1:11" ht="15" thickBot="1" x14ac:dyDescent="0.4">
      <c r="A164" s="108">
        <v>159</v>
      </c>
      <c r="B164" s="81" t="s">
        <v>361</v>
      </c>
      <c r="C164" s="124">
        <v>32</v>
      </c>
      <c r="D164" s="74">
        <v>103.1</v>
      </c>
      <c r="E164" s="50">
        <v>81.400000000000006</v>
      </c>
      <c r="F164" s="50" t="s">
        <v>1065</v>
      </c>
      <c r="G164" s="50">
        <v>1137</v>
      </c>
      <c r="H164" s="74">
        <v>99.6</v>
      </c>
      <c r="I164" s="50">
        <v>27.1</v>
      </c>
      <c r="J164" s="50">
        <v>43.2</v>
      </c>
      <c r="K164" s="50">
        <v>155.9</v>
      </c>
    </row>
    <row r="165" spans="1:11" ht="15" thickBot="1" x14ac:dyDescent="0.4">
      <c r="A165" s="108">
        <v>160</v>
      </c>
      <c r="B165" s="81" t="s">
        <v>362</v>
      </c>
      <c r="C165" s="124">
        <v>19</v>
      </c>
      <c r="D165" s="74">
        <v>24</v>
      </c>
      <c r="E165" s="50">
        <v>0</v>
      </c>
      <c r="F165" s="50">
        <v>0</v>
      </c>
      <c r="G165" s="50">
        <v>0</v>
      </c>
      <c r="H165" s="74">
        <v>61.6</v>
      </c>
      <c r="I165" s="50">
        <v>16.7</v>
      </c>
      <c r="J165" s="50">
        <v>26.1</v>
      </c>
      <c r="K165" s="50">
        <v>97</v>
      </c>
    </row>
    <row r="166" spans="1:11" ht="15" thickBot="1" x14ac:dyDescent="0.4">
      <c r="A166" s="108">
        <v>161</v>
      </c>
      <c r="B166" s="81" t="s">
        <v>363</v>
      </c>
      <c r="C166" s="124">
        <v>22</v>
      </c>
      <c r="D166" s="74">
        <v>81.400000000000006</v>
      </c>
      <c r="E166" s="50">
        <v>57.7</v>
      </c>
      <c r="F166" s="50" t="s">
        <v>1066</v>
      </c>
      <c r="G166" s="50">
        <v>329.6</v>
      </c>
      <c r="H166" s="74">
        <v>182.7</v>
      </c>
      <c r="I166" s="50">
        <v>38.200000000000003</v>
      </c>
      <c r="J166" s="50">
        <v>98.6</v>
      </c>
      <c r="K166" s="50">
        <v>266.8</v>
      </c>
    </row>
    <row r="167" spans="1:11" ht="15" thickBot="1" x14ac:dyDescent="0.4">
      <c r="A167" s="108">
        <v>162</v>
      </c>
      <c r="B167" s="81" t="s">
        <v>364</v>
      </c>
      <c r="C167" s="124">
        <v>46</v>
      </c>
      <c r="D167" s="74">
        <v>14.3</v>
      </c>
      <c r="E167" s="50">
        <v>3.6</v>
      </c>
      <c r="F167" s="50">
        <v>6.6</v>
      </c>
      <c r="G167" s="50">
        <v>21.9</v>
      </c>
      <c r="H167" s="74">
        <v>20.399999999999999</v>
      </c>
      <c r="I167" s="50">
        <v>6.1</v>
      </c>
      <c r="J167" s="50">
        <v>7.8</v>
      </c>
      <c r="K167" s="50">
        <v>33</v>
      </c>
    </row>
    <row r="168" spans="1:11" ht="15" thickBot="1" x14ac:dyDescent="0.4">
      <c r="A168" s="108">
        <v>163</v>
      </c>
      <c r="B168" s="81" t="s">
        <v>189</v>
      </c>
      <c r="C168" s="124">
        <v>1519</v>
      </c>
      <c r="D168" s="74">
        <v>154.80000000000001</v>
      </c>
      <c r="E168" s="50">
        <v>9.6999999999999993</v>
      </c>
      <c r="F168" s="50">
        <v>135.6</v>
      </c>
      <c r="G168" s="50">
        <v>174</v>
      </c>
      <c r="H168" s="74">
        <v>131.80000000000001</v>
      </c>
      <c r="I168" s="50">
        <v>3.1</v>
      </c>
      <c r="J168" s="50">
        <v>125.7</v>
      </c>
      <c r="K168" s="50">
        <v>137.9</v>
      </c>
    </row>
    <row r="169" spans="1:11" ht="15" thickBot="1" x14ac:dyDescent="0.4">
      <c r="A169" s="108">
        <v>164</v>
      </c>
      <c r="B169" s="81" t="s">
        <v>365</v>
      </c>
      <c r="C169" s="124">
        <v>168</v>
      </c>
      <c r="D169" s="74">
        <v>188.7</v>
      </c>
      <c r="E169" s="50">
        <v>46.2</v>
      </c>
      <c r="F169" s="50">
        <v>87</v>
      </c>
      <c r="G169" s="50">
        <v>290.3</v>
      </c>
      <c r="H169" s="74">
        <v>165.5</v>
      </c>
      <c r="I169" s="50">
        <v>19.8</v>
      </c>
      <c r="J169" s="50">
        <v>126.4</v>
      </c>
      <c r="K169" s="50">
        <v>204.6</v>
      </c>
    </row>
    <row r="170" spans="1:11" ht="15" thickBot="1" x14ac:dyDescent="0.4">
      <c r="A170" s="108">
        <v>165</v>
      </c>
      <c r="B170" s="81" t="s">
        <v>366</v>
      </c>
      <c r="C170" s="124">
        <v>63</v>
      </c>
      <c r="D170" s="74">
        <v>17.2</v>
      </c>
      <c r="E170" s="50">
        <v>7.4</v>
      </c>
      <c r="F170" s="50" t="s">
        <v>683</v>
      </c>
      <c r="G170" s="50">
        <v>40.799999999999997</v>
      </c>
      <c r="H170" s="74">
        <v>21.2</v>
      </c>
      <c r="I170" s="50">
        <v>5.5</v>
      </c>
      <c r="J170" s="50">
        <v>10.1</v>
      </c>
      <c r="K170" s="50">
        <v>32.299999999999997</v>
      </c>
    </row>
    <row r="171" spans="1:11" ht="15" thickBot="1" x14ac:dyDescent="0.4">
      <c r="A171" s="108">
        <v>166</v>
      </c>
      <c r="B171" s="81" t="s">
        <v>367</v>
      </c>
      <c r="C171" s="124">
        <v>229</v>
      </c>
      <c r="D171" s="74">
        <v>65.2</v>
      </c>
      <c r="E171" s="50">
        <v>11.4</v>
      </c>
      <c r="F171" s="50">
        <v>41.9</v>
      </c>
      <c r="G171" s="50">
        <v>88.4</v>
      </c>
      <c r="H171" s="74">
        <v>107.4</v>
      </c>
      <c r="I171" s="50">
        <v>7.6</v>
      </c>
      <c r="J171" s="50">
        <v>92.4</v>
      </c>
      <c r="K171" s="50">
        <v>122.4</v>
      </c>
    </row>
    <row r="172" spans="1:11" ht="15" thickBot="1" x14ac:dyDescent="0.4">
      <c r="A172" s="108">
        <v>167</v>
      </c>
      <c r="B172" s="81" t="s">
        <v>368</v>
      </c>
      <c r="C172" s="124">
        <v>18</v>
      </c>
      <c r="D172" s="74">
        <v>35.5</v>
      </c>
      <c r="E172" s="50">
        <v>8.9</v>
      </c>
      <c r="F172" s="50">
        <v>7.1</v>
      </c>
      <c r="G172" s="50">
        <v>63.9</v>
      </c>
      <c r="H172" s="74">
        <v>230.2</v>
      </c>
      <c r="I172" s="50">
        <v>63</v>
      </c>
      <c r="J172" s="50">
        <v>81.3</v>
      </c>
      <c r="K172" s="50">
        <v>379</v>
      </c>
    </row>
    <row r="173" spans="1:11" ht="15" thickBot="1" x14ac:dyDescent="0.4">
      <c r="A173" s="108">
        <v>168</v>
      </c>
      <c r="B173" s="81" t="s">
        <v>369</v>
      </c>
      <c r="C173" s="124">
        <v>6</v>
      </c>
      <c r="D173" s="74">
        <v>0</v>
      </c>
      <c r="E173" s="50">
        <v>0</v>
      </c>
      <c r="F173" s="50">
        <v>0</v>
      </c>
      <c r="G173" s="50">
        <v>0</v>
      </c>
      <c r="H173" s="74">
        <v>62.9</v>
      </c>
      <c r="I173" s="50">
        <v>19</v>
      </c>
      <c r="J173" s="50">
        <v>19.100000000000001</v>
      </c>
      <c r="K173" s="50">
        <v>106.7</v>
      </c>
    </row>
    <row r="174" spans="1:11" ht="15" thickBot="1" x14ac:dyDescent="0.4">
      <c r="A174" s="108">
        <v>169</v>
      </c>
      <c r="B174" s="81" t="s">
        <v>370</v>
      </c>
      <c r="C174" s="124">
        <v>35</v>
      </c>
      <c r="D174" s="74">
        <v>2.1</v>
      </c>
      <c r="E174" s="50">
        <v>0.2</v>
      </c>
      <c r="F174" s="50">
        <v>1.6</v>
      </c>
      <c r="G174" s="50">
        <v>2.6</v>
      </c>
      <c r="H174" s="74">
        <v>4.5</v>
      </c>
      <c r="I174" s="50">
        <v>1.5</v>
      </c>
      <c r="J174" s="50">
        <v>1.5</v>
      </c>
      <c r="K174" s="50">
        <v>7.5</v>
      </c>
    </row>
    <row r="175" spans="1:11" ht="15" thickBot="1" x14ac:dyDescent="0.4">
      <c r="A175" s="108">
        <v>170</v>
      </c>
      <c r="B175" s="81" t="s">
        <v>371</v>
      </c>
      <c r="C175" s="124">
        <v>34</v>
      </c>
      <c r="D175" s="74">
        <v>51.7</v>
      </c>
      <c r="E175" s="50">
        <v>16.7</v>
      </c>
      <c r="F175" s="50" t="s">
        <v>590</v>
      </c>
      <c r="G175" s="50">
        <v>123.6</v>
      </c>
      <c r="H175" s="74">
        <v>100.9</v>
      </c>
      <c r="I175" s="50">
        <v>14.9</v>
      </c>
      <c r="J175" s="50">
        <v>70.400000000000006</v>
      </c>
      <c r="K175" s="50">
        <v>131.30000000000001</v>
      </c>
    </row>
    <row r="176" spans="1:11" ht="15" thickBot="1" x14ac:dyDescent="0.4">
      <c r="A176" s="108">
        <v>171</v>
      </c>
      <c r="B176" s="81" t="s">
        <v>372</v>
      </c>
      <c r="C176" s="124">
        <v>29</v>
      </c>
      <c r="D176" s="74">
        <v>26.1</v>
      </c>
      <c r="E176" s="50">
        <v>2.4</v>
      </c>
      <c r="F176" s="50">
        <v>20.2</v>
      </c>
      <c r="G176" s="50">
        <v>31.9</v>
      </c>
      <c r="H176" s="74">
        <v>32.700000000000003</v>
      </c>
      <c r="I176" s="50">
        <v>6.4</v>
      </c>
      <c r="J176" s="50">
        <v>19.7</v>
      </c>
      <c r="K176" s="50">
        <v>45.7</v>
      </c>
    </row>
    <row r="177" spans="1:11" ht="15" thickBot="1" x14ac:dyDescent="0.4">
      <c r="A177" s="108">
        <v>172</v>
      </c>
      <c r="B177" s="81" t="s">
        <v>373</v>
      </c>
      <c r="C177" s="124">
        <v>24</v>
      </c>
      <c r="D177" s="74">
        <v>4.7</v>
      </c>
      <c r="E177" s="50">
        <v>2.2000000000000002</v>
      </c>
      <c r="F177" s="50" t="s">
        <v>509</v>
      </c>
      <c r="G177" s="50">
        <v>10.9</v>
      </c>
      <c r="H177" s="74">
        <v>34.5</v>
      </c>
      <c r="I177" s="50">
        <v>6.2</v>
      </c>
      <c r="J177" s="50">
        <v>21.9</v>
      </c>
      <c r="K177" s="50">
        <v>47</v>
      </c>
    </row>
    <row r="178" spans="1:11" ht="15" thickBot="1" x14ac:dyDescent="0.4">
      <c r="A178" s="108">
        <v>173</v>
      </c>
      <c r="B178" s="81" t="s">
        <v>374</v>
      </c>
      <c r="C178" s="124">
        <v>59</v>
      </c>
      <c r="D178" s="74">
        <v>52</v>
      </c>
      <c r="E178" s="50">
        <v>0</v>
      </c>
      <c r="F178" s="50">
        <v>52</v>
      </c>
      <c r="G178" s="50">
        <v>52</v>
      </c>
      <c r="H178" s="74">
        <v>84.9</v>
      </c>
      <c r="I178" s="50">
        <v>8.8000000000000007</v>
      </c>
      <c r="J178" s="50">
        <v>67.400000000000006</v>
      </c>
      <c r="K178" s="50">
        <v>102.4</v>
      </c>
    </row>
    <row r="179" spans="1:11" ht="15" thickBot="1" x14ac:dyDescent="0.4">
      <c r="A179" s="108">
        <v>174</v>
      </c>
      <c r="B179" s="81" t="s">
        <v>375</v>
      </c>
      <c r="C179" s="124">
        <v>5</v>
      </c>
      <c r="D179" s="74">
        <v>0</v>
      </c>
      <c r="E179" s="50">
        <v>0</v>
      </c>
      <c r="F179" s="50">
        <v>0</v>
      </c>
      <c r="G179" s="50">
        <v>0</v>
      </c>
      <c r="H179" s="74">
        <v>49.2</v>
      </c>
      <c r="I179" s="50">
        <v>4.0999999999999996</v>
      </c>
      <c r="J179" s="50">
        <v>39.700000000000003</v>
      </c>
      <c r="K179" s="50">
        <v>58.6</v>
      </c>
    </row>
    <row r="180" spans="1:11" ht="15" thickBot="1" x14ac:dyDescent="0.4">
      <c r="A180" s="108">
        <v>175</v>
      </c>
      <c r="B180" s="81" t="s">
        <v>376</v>
      </c>
      <c r="C180" s="124">
        <v>73</v>
      </c>
      <c r="D180" s="74">
        <v>30</v>
      </c>
      <c r="E180" s="50">
        <v>7</v>
      </c>
      <c r="F180" s="50">
        <v>11.9</v>
      </c>
      <c r="G180" s="50">
        <v>48</v>
      </c>
      <c r="H180" s="74">
        <v>44</v>
      </c>
      <c r="I180" s="50">
        <v>5.5</v>
      </c>
      <c r="J180" s="50">
        <v>33.1</v>
      </c>
      <c r="K180" s="50">
        <v>54.9</v>
      </c>
    </row>
    <row r="181" spans="1:11" ht="15" thickBot="1" x14ac:dyDescent="0.4">
      <c r="A181" s="108">
        <v>176</v>
      </c>
      <c r="B181" s="81" t="s">
        <v>190</v>
      </c>
      <c r="C181" s="124">
        <v>1380</v>
      </c>
      <c r="D181" s="74">
        <v>64.599999999999994</v>
      </c>
      <c r="E181" s="50">
        <v>4.0999999999999996</v>
      </c>
      <c r="F181" s="50">
        <v>56.5</v>
      </c>
      <c r="G181" s="50">
        <v>72.7</v>
      </c>
      <c r="H181" s="74">
        <v>80.8</v>
      </c>
      <c r="I181" s="50">
        <v>2</v>
      </c>
      <c r="J181" s="50">
        <v>76.900000000000006</v>
      </c>
      <c r="K181" s="50">
        <v>84.6</v>
      </c>
    </row>
    <row r="182" spans="1:11" ht="15" thickBot="1" x14ac:dyDescent="0.4">
      <c r="A182" s="108">
        <v>177</v>
      </c>
      <c r="B182" s="81" t="s">
        <v>186</v>
      </c>
      <c r="C182" s="124">
        <v>2673</v>
      </c>
      <c r="D182" s="74">
        <v>74.8</v>
      </c>
      <c r="E182" s="50">
        <v>5</v>
      </c>
      <c r="F182" s="50">
        <v>65</v>
      </c>
      <c r="G182" s="50">
        <v>84.6</v>
      </c>
      <c r="H182" s="74">
        <v>92.9</v>
      </c>
      <c r="I182" s="50">
        <v>2</v>
      </c>
      <c r="J182" s="50">
        <v>89</v>
      </c>
      <c r="K182" s="50">
        <v>96.8</v>
      </c>
    </row>
    <row r="183" spans="1:11" ht="15" thickBot="1" x14ac:dyDescent="0.4">
      <c r="A183" s="108">
        <v>178</v>
      </c>
      <c r="B183" s="81" t="s">
        <v>377</v>
      </c>
      <c r="C183" s="124">
        <v>3</v>
      </c>
      <c r="D183" s="74">
        <v>0</v>
      </c>
      <c r="E183" s="50">
        <v>0</v>
      </c>
      <c r="F183" s="50">
        <v>0</v>
      </c>
      <c r="G183" s="50">
        <v>0</v>
      </c>
      <c r="H183" s="74">
        <v>66</v>
      </c>
      <c r="I183" s="50">
        <v>0</v>
      </c>
      <c r="J183" s="50">
        <v>0</v>
      </c>
      <c r="K183" s="50">
        <v>0</v>
      </c>
    </row>
    <row r="184" spans="1:11" ht="15" thickBot="1" x14ac:dyDescent="0.4">
      <c r="A184" s="108">
        <v>179</v>
      </c>
      <c r="B184" s="81" t="s">
        <v>378</v>
      </c>
      <c r="C184" s="124">
        <v>2</v>
      </c>
      <c r="D184" s="74">
        <v>0</v>
      </c>
      <c r="E184" s="50">
        <v>0</v>
      </c>
      <c r="F184" s="50">
        <v>0</v>
      </c>
      <c r="G184" s="50">
        <v>0</v>
      </c>
      <c r="H184" s="74">
        <v>24.6</v>
      </c>
      <c r="I184" s="50">
        <v>8.4</v>
      </c>
      <c r="J184" s="50" t="s">
        <v>543</v>
      </c>
      <c r="K184" s="50">
        <v>131.4</v>
      </c>
    </row>
    <row r="185" spans="1:11" ht="15" thickBot="1" x14ac:dyDescent="0.4">
      <c r="A185" s="108">
        <v>180</v>
      </c>
      <c r="B185" s="81" t="s">
        <v>379</v>
      </c>
      <c r="C185" s="124">
        <v>13</v>
      </c>
      <c r="D185" s="74">
        <v>21.7</v>
      </c>
      <c r="E185" s="50">
        <v>17.3</v>
      </c>
      <c r="F185" s="50">
        <v>0</v>
      </c>
      <c r="G185" s="50">
        <v>0</v>
      </c>
      <c r="H185" s="74">
        <v>78.099999999999994</v>
      </c>
      <c r="I185" s="50">
        <v>18.399999999999999</v>
      </c>
      <c r="J185" s="50">
        <v>30.8</v>
      </c>
      <c r="K185" s="50">
        <v>125.4</v>
      </c>
    </row>
    <row r="186" spans="1:11" ht="15" thickBot="1" x14ac:dyDescent="0.4">
      <c r="A186" s="108">
        <v>181</v>
      </c>
      <c r="B186" s="81" t="s">
        <v>203</v>
      </c>
      <c r="C186" s="124">
        <v>436</v>
      </c>
      <c r="D186" s="74">
        <v>31.2</v>
      </c>
      <c r="E186" s="50">
        <v>8.9</v>
      </c>
      <c r="F186" s="50">
        <v>12.8</v>
      </c>
      <c r="G186" s="50">
        <v>49.5</v>
      </c>
      <c r="H186" s="74">
        <v>48.2</v>
      </c>
      <c r="I186" s="50">
        <v>2.5</v>
      </c>
      <c r="J186" s="50">
        <v>43.3</v>
      </c>
      <c r="K186" s="50">
        <v>53.2</v>
      </c>
    </row>
    <row r="187" spans="1:11" ht="15" thickBot="1" x14ac:dyDescent="0.4">
      <c r="A187" s="108">
        <v>182</v>
      </c>
      <c r="B187" s="81" t="s">
        <v>380</v>
      </c>
      <c r="C187" s="124">
        <v>89</v>
      </c>
      <c r="D187" s="74">
        <v>47.9</v>
      </c>
      <c r="E187" s="50">
        <v>20.5</v>
      </c>
      <c r="F187" s="50" t="s">
        <v>1067</v>
      </c>
      <c r="G187" s="50">
        <v>105</v>
      </c>
      <c r="H187" s="74">
        <v>53</v>
      </c>
      <c r="I187" s="50">
        <v>3.6</v>
      </c>
      <c r="J187" s="50">
        <v>45.8</v>
      </c>
      <c r="K187" s="50">
        <v>60.1</v>
      </c>
    </row>
    <row r="188" spans="1:11" ht="15" thickBot="1" x14ac:dyDescent="0.4">
      <c r="A188" s="108">
        <v>183</v>
      </c>
      <c r="B188" s="81" t="s">
        <v>381</v>
      </c>
      <c r="C188" s="124">
        <v>34</v>
      </c>
      <c r="D188" s="74">
        <v>301.60000000000002</v>
      </c>
      <c r="E188" s="50">
        <v>32.9</v>
      </c>
      <c r="F188" s="50">
        <v>225.9</v>
      </c>
      <c r="G188" s="50">
        <v>377.4</v>
      </c>
      <c r="H188" s="74">
        <v>118.5</v>
      </c>
      <c r="I188" s="50">
        <v>21.9</v>
      </c>
      <c r="J188" s="50">
        <v>74</v>
      </c>
      <c r="K188" s="50">
        <v>163.1</v>
      </c>
    </row>
    <row r="189" spans="1:11" ht="15" thickBot="1" x14ac:dyDescent="0.4">
      <c r="A189" s="108">
        <v>184</v>
      </c>
      <c r="B189" s="81" t="s">
        <v>382</v>
      </c>
      <c r="C189" s="124">
        <v>5</v>
      </c>
      <c r="D189" s="74">
        <v>1</v>
      </c>
      <c r="E189" s="50">
        <v>0</v>
      </c>
      <c r="F189" s="50">
        <v>1</v>
      </c>
      <c r="G189" s="50">
        <v>1</v>
      </c>
      <c r="H189" s="74">
        <v>1.4</v>
      </c>
      <c r="I189" s="50">
        <v>0.4</v>
      </c>
      <c r="J189" s="50">
        <v>0.3</v>
      </c>
      <c r="K189" s="50">
        <v>2.6</v>
      </c>
    </row>
    <row r="190" spans="1:11" ht="15" thickBot="1" x14ac:dyDescent="0.4">
      <c r="A190" s="108">
        <v>185</v>
      </c>
      <c r="B190" s="81" t="s">
        <v>383</v>
      </c>
      <c r="C190" s="124">
        <v>52</v>
      </c>
      <c r="D190" s="74">
        <v>0</v>
      </c>
      <c r="E190" s="50">
        <v>0</v>
      </c>
      <c r="F190" s="50">
        <v>0</v>
      </c>
      <c r="G190" s="50">
        <v>0</v>
      </c>
      <c r="H190" s="74">
        <v>21.5</v>
      </c>
      <c r="I190" s="50">
        <v>9.5</v>
      </c>
      <c r="J190" s="50">
        <v>2.5</v>
      </c>
      <c r="K190" s="50">
        <v>40.5</v>
      </c>
    </row>
    <row r="191" spans="1:11" ht="23.5" thickBot="1" x14ac:dyDescent="0.4">
      <c r="A191" s="108">
        <v>186</v>
      </c>
      <c r="B191" s="81" t="s">
        <v>384</v>
      </c>
      <c r="C191" s="124">
        <v>536</v>
      </c>
      <c r="D191" s="74">
        <v>74.099999999999994</v>
      </c>
      <c r="E191" s="50">
        <v>11.1</v>
      </c>
      <c r="F191" s="50">
        <v>51.9</v>
      </c>
      <c r="G191" s="50">
        <v>96.3</v>
      </c>
      <c r="H191" s="74">
        <v>65.599999999999994</v>
      </c>
      <c r="I191" s="50">
        <v>4</v>
      </c>
      <c r="J191" s="50">
        <v>57.8</v>
      </c>
      <c r="K191" s="50">
        <v>73.400000000000006</v>
      </c>
    </row>
    <row r="192" spans="1:11" ht="15" thickBot="1" x14ac:dyDescent="0.4">
      <c r="A192" s="108">
        <v>187</v>
      </c>
      <c r="B192" s="81" t="s">
        <v>385</v>
      </c>
      <c r="C192" s="124">
        <v>14</v>
      </c>
      <c r="D192" s="74">
        <v>42.6</v>
      </c>
      <c r="E192" s="50">
        <v>25.5</v>
      </c>
      <c r="F192" s="50">
        <v>0</v>
      </c>
      <c r="G192" s="50">
        <v>0</v>
      </c>
      <c r="H192" s="74">
        <v>47.1</v>
      </c>
      <c r="I192" s="50">
        <v>11.7</v>
      </c>
      <c r="J192" s="50">
        <v>22.3</v>
      </c>
      <c r="K192" s="50">
        <v>71.8</v>
      </c>
    </row>
    <row r="193" spans="1:11" ht="15" thickBot="1" x14ac:dyDescent="0.4">
      <c r="A193" s="108">
        <v>188</v>
      </c>
      <c r="B193" s="81" t="s">
        <v>386</v>
      </c>
      <c r="C193" s="124">
        <v>93</v>
      </c>
      <c r="D193" s="74">
        <v>22.2</v>
      </c>
      <c r="E193" s="50">
        <v>3.9</v>
      </c>
      <c r="F193" s="50">
        <v>12.1</v>
      </c>
      <c r="G193" s="50">
        <v>32.200000000000003</v>
      </c>
      <c r="H193" s="74">
        <v>69</v>
      </c>
      <c r="I193" s="50">
        <v>7.6</v>
      </c>
      <c r="J193" s="50">
        <v>54</v>
      </c>
      <c r="K193" s="50">
        <v>84.1</v>
      </c>
    </row>
    <row r="194" spans="1:11" ht="15" thickBot="1" x14ac:dyDescent="0.4">
      <c r="A194" s="108">
        <v>189</v>
      </c>
      <c r="B194" s="81" t="s">
        <v>387</v>
      </c>
      <c r="C194" s="124">
        <v>50</v>
      </c>
      <c r="D194" s="74">
        <v>0</v>
      </c>
      <c r="E194" s="50">
        <v>0</v>
      </c>
      <c r="F194" s="50">
        <v>0</v>
      </c>
      <c r="G194" s="50">
        <v>0</v>
      </c>
      <c r="H194" s="74">
        <v>13.6</v>
      </c>
      <c r="I194" s="50">
        <v>4</v>
      </c>
      <c r="J194" s="50">
        <v>5.4</v>
      </c>
      <c r="K194" s="50">
        <v>21.7</v>
      </c>
    </row>
    <row r="195" spans="1:11" ht="15" thickBot="1" x14ac:dyDescent="0.4">
      <c r="A195" s="108">
        <v>190</v>
      </c>
      <c r="B195" s="81" t="s">
        <v>188</v>
      </c>
      <c r="C195" s="124">
        <v>1719</v>
      </c>
      <c r="D195" s="74">
        <v>205.3</v>
      </c>
      <c r="E195" s="50">
        <v>14.2</v>
      </c>
      <c r="F195" s="50">
        <v>177.3</v>
      </c>
      <c r="G195" s="50">
        <v>233.4</v>
      </c>
      <c r="H195" s="74">
        <v>207.6</v>
      </c>
      <c r="I195" s="50">
        <v>3.6</v>
      </c>
      <c r="J195" s="50">
        <v>200.5</v>
      </c>
      <c r="K195" s="50">
        <v>214.6</v>
      </c>
    </row>
    <row r="196" spans="1:11" ht="15" thickBot="1" x14ac:dyDescent="0.4">
      <c r="A196" s="108">
        <v>191</v>
      </c>
      <c r="B196" s="81" t="s">
        <v>198</v>
      </c>
      <c r="C196" s="124">
        <v>425</v>
      </c>
      <c r="D196" s="74">
        <v>52.2</v>
      </c>
      <c r="E196" s="50">
        <v>15.5</v>
      </c>
      <c r="F196" s="50">
        <v>20.8</v>
      </c>
      <c r="G196" s="50">
        <v>83.6</v>
      </c>
      <c r="H196" s="74">
        <v>29</v>
      </c>
      <c r="I196" s="50">
        <v>2.6</v>
      </c>
      <c r="J196" s="50">
        <v>23.9</v>
      </c>
      <c r="K196" s="50">
        <v>34.1</v>
      </c>
    </row>
    <row r="197" spans="1:11" ht="15" thickBot="1" x14ac:dyDescent="0.4">
      <c r="A197" s="108">
        <v>192</v>
      </c>
      <c r="B197" s="81" t="s">
        <v>191</v>
      </c>
      <c r="C197" s="124">
        <v>994</v>
      </c>
      <c r="D197" s="74">
        <v>138.4</v>
      </c>
      <c r="E197" s="50">
        <v>11.3</v>
      </c>
      <c r="F197" s="50">
        <v>116</v>
      </c>
      <c r="G197" s="50">
        <v>160.9</v>
      </c>
      <c r="H197" s="74">
        <v>134.5</v>
      </c>
      <c r="I197" s="50">
        <v>3.8</v>
      </c>
      <c r="J197" s="50">
        <v>127.1</v>
      </c>
      <c r="K197" s="50">
        <v>141.9</v>
      </c>
    </row>
    <row r="198" spans="1:11" ht="23.5" thickBot="1" x14ac:dyDescent="0.4">
      <c r="A198" s="108">
        <v>193</v>
      </c>
      <c r="B198" s="81" t="s">
        <v>192</v>
      </c>
      <c r="C198" s="124">
        <v>991</v>
      </c>
      <c r="D198" s="74">
        <v>155.30000000000001</v>
      </c>
      <c r="E198" s="50">
        <v>10</v>
      </c>
      <c r="F198" s="50">
        <v>135.5</v>
      </c>
      <c r="G198" s="50">
        <v>175.1</v>
      </c>
      <c r="H198" s="74">
        <v>129.30000000000001</v>
      </c>
      <c r="I198" s="50">
        <v>4.2</v>
      </c>
      <c r="J198" s="50">
        <v>121.2</v>
      </c>
      <c r="K198" s="50">
        <v>137.5</v>
      </c>
    </row>
    <row r="199" spans="1:11" ht="15" thickBot="1" x14ac:dyDescent="0.4">
      <c r="A199" s="108">
        <v>194</v>
      </c>
      <c r="B199" s="81" t="s">
        <v>388</v>
      </c>
      <c r="C199" s="124">
        <v>2</v>
      </c>
      <c r="D199" s="74">
        <v>0</v>
      </c>
      <c r="E199" s="50">
        <v>0</v>
      </c>
      <c r="F199" s="50">
        <v>0</v>
      </c>
      <c r="G199" s="50">
        <v>0</v>
      </c>
      <c r="H199" s="74">
        <v>4.0999999999999996</v>
      </c>
      <c r="I199" s="50">
        <v>8.4</v>
      </c>
      <c r="J199" s="50" t="s">
        <v>1011</v>
      </c>
      <c r="K199" s="50">
        <v>40.1</v>
      </c>
    </row>
    <row r="200" spans="1:11" ht="15" thickBot="1" x14ac:dyDescent="0.4">
      <c r="A200" s="108">
        <v>195</v>
      </c>
      <c r="B200" s="81" t="s">
        <v>389</v>
      </c>
      <c r="C200" s="124">
        <v>14</v>
      </c>
      <c r="D200" s="74">
        <v>0</v>
      </c>
      <c r="E200" s="50">
        <v>0</v>
      </c>
      <c r="F200" s="50">
        <v>0</v>
      </c>
      <c r="G200" s="50">
        <v>0</v>
      </c>
      <c r="H200" s="74">
        <v>113.7</v>
      </c>
      <c r="I200" s="50">
        <v>16.600000000000001</v>
      </c>
      <c r="J200" s="50">
        <v>77.8</v>
      </c>
      <c r="K200" s="50">
        <v>149.6</v>
      </c>
    </row>
    <row r="201" spans="1:11" ht="15" thickBot="1" x14ac:dyDescent="0.4">
      <c r="A201" s="108">
        <v>196</v>
      </c>
      <c r="B201" s="81" t="s">
        <v>390</v>
      </c>
      <c r="C201" s="124">
        <v>29</v>
      </c>
      <c r="D201" s="74">
        <v>104</v>
      </c>
      <c r="E201" s="50">
        <v>0</v>
      </c>
      <c r="F201" s="50">
        <v>0</v>
      </c>
      <c r="G201" s="50">
        <v>0</v>
      </c>
      <c r="H201" s="74">
        <v>78.3</v>
      </c>
      <c r="I201" s="50">
        <v>16.600000000000001</v>
      </c>
      <c r="J201" s="50">
        <v>44.2</v>
      </c>
      <c r="K201" s="50">
        <v>112.5</v>
      </c>
    </row>
    <row r="202" spans="1:11" ht="15" thickBot="1" x14ac:dyDescent="0.4">
      <c r="A202" s="108">
        <v>197</v>
      </c>
      <c r="B202" s="81" t="s">
        <v>391</v>
      </c>
      <c r="C202" s="124">
        <v>118</v>
      </c>
      <c r="D202" s="74">
        <v>14</v>
      </c>
      <c r="E202" s="50">
        <v>3.5</v>
      </c>
      <c r="F202" s="50">
        <v>4.2</v>
      </c>
      <c r="G202" s="50">
        <v>23.7</v>
      </c>
      <c r="H202" s="74">
        <v>14.4</v>
      </c>
      <c r="I202" s="50">
        <v>1.3</v>
      </c>
      <c r="J202" s="50">
        <v>11.9</v>
      </c>
      <c r="K202" s="50">
        <v>16.899999999999999</v>
      </c>
    </row>
    <row r="203" spans="1:11" ht="15" thickBot="1" x14ac:dyDescent="0.4">
      <c r="A203" s="108">
        <v>198</v>
      </c>
      <c r="B203" s="81" t="s">
        <v>392</v>
      </c>
      <c r="C203" s="124">
        <v>1</v>
      </c>
      <c r="D203" s="74">
        <v>0</v>
      </c>
      <c r="E203" s="50">
        <v>0</v>
      </c>
      <c r="F203" s="50">
        <v>0</v>
      </c>
      <c r="G203" s="50">
        <v>0</v>
      </c>
      <c r="H203" s="74">
        <v>2</v>
      </c>
      <c r="I203" s="50">
        <v>0</v>
      </c>
      <c r="J203" s="50">
        <v>0</v>
      </c>
      <c r="K203" s="50">
        <v>0</v>
      </c>
    </row>
    <row r="204" spans="1:11" ht="23.5" thickBot="1" x14ac:dyDescent="0.4">
      <c r="A204" s="108">
        <v>199</v>
      </c>
      <c r="B204" s="81" t="s">
        <v>393</v>
      </c>
      <c r="C204" s="124">
        <v>60</v>
      </c>
      <c r="D204" s="74">
        <v>36.700000000000003</v>
      </c>
      <c r="E204" s="50">
        <v>14.5</v>
      </c>
      <c r="F204" s="50" t="s">
        <v>660</v>
      </c>
      <c r="G204" s="50">
        <v>73.900000000000006</v>
      </c>
      <c r="H204" s="74">
        <v>67.5</v>
      </c>
      <c r="I204" s="50">
        <v>10.199999999999999</v>
      </c>
      <c r="J204" s="50">
        <v>46.9</v>
      </c>
      <c r="K204" s="50">
        <v>88.1</v>
      </c>
    </row>
    <row r="205" spans="1:11" ht="23.5" thickBot="1" x14ac:dyDescent="0.4">
      <c r="A205" s="108">
        <v>200</v>
      </c>
      <c r="B205" s="81" t="s">
        <v>394</v>
      </c>
      <c r="C205" s="124">
        <v>31</v>
      </c>
      <c r="D205" s="74">
        <v>52</v>
      </c>
      <c r="E205" s="50">
        <v>0</v>
      </c>
      <c r="F205" s="50">
        <v>52</v>
      </c>
      <c r="G205" s="50">
        <v>52</v>
      </c>
      <c r="H205" s="74">
        <v>64.3</v>
      </c>
      <c r="I205" s="50">
        <v>13.1</v>
      </c>
      <c r="J205" s="50">
        <v>37.799999999999997</v>
      </c>
      <c r="K205" s="50">
        <v>90.8</v>
      </c>
    </row>
    <row r="206" spans="1:11" ht="23.5" thickBot="1" x14ac:dyDescent="0.4">
      <c r="A206" s="108">
        <v>201</v>
      </c>
      <c r="B206" s="81" t="s">
        <v>395</v>
      </c>
      <c r="C206" s="124">
        <v>10</v>
      </c>
      <c r="D206" s="74">
        <v>34.700000000000003</v>
      </c>
      <c r="E206" s="50">
        <v>22.3</v>
      </c>
      <c r="F206" s="50" t="s">
        <v>1068</v>
      </c>
      <c r="G206" s="50">
        <v>318</v>
      </c>
      <c r="H206" s="74">
        <v>26.1</v>
      </c>
      <c r="I206" s="50">
        <v>13.4</v>
      </c>
      <c r="J206" s="50" t="s">
        <v>1069</v>
      </c>
      <c r="K206" s="50">
        <v>63.3</v>
      </c>
    </row>
    <row r="207" spans="1:11" ht="15" thickBot="1" x14ac:dyDescent="0.4">
      <c r="A207" s="108">
        <v>202</v>
      </c>
      <c r="B207" s="81" t="s">
        <v>396</v>
      </c>
      <c r="C207" s="124">
        <v>1</v>
      </c>
      <c r="D207" s="74">
        <v>0</v>
      </c>
      <c r="E207" s="50">
        <v>0</v>
      </c>
      <c r="F207" s="50">
        <v>0</v>
      </c>
      <c r="G207" s="50">
        <v>0</v>
      </c>
      <c r="H207" s="74">
        <v>364</v>
      </c>
      <c r="I207" s="50">
        <v>0</v>
      </c>
      <c r="J207" s="50">
        <v>0</v>
      </c>
      <c r="K207" s="50">
        <v>0</v>
      </c>
    </row>
    <row r="208" spans="1:11" ht="15" thickBot="1" x14ac:dyDescent="0.4">
      <c r="A208" s="108">
        <v>203</v>
      </c>
      <c r="B208" s="81" t="s">
        <v>396</v>
      </c>
      <c r="C208" s="124">
        <v>0</v>
      </c>
      <c r="D208" s="74">
        <v>0</v>
      </c>
      <c r="E208" s="50">
        <v>0</v>
      </c>
      <c r="F208" s="50">
        <v>0</v>
      </c>
      <c r="G208" s="50">
        <v>0</v>
      </c>
      <c r="H208" s="74">
        <v>0</v>
      </c>
      <c r="I208" s="50">
        <v>0</v>
      </c>
      <c r="J208" s="50">
        <v>0</v>
      </c>
      <c r="K208" s="50">
        <v>0</v>
      </c>
    </row>
    <row r="209" spans="1:11" ht="15" thickBot="1" x14ac:dyDescent="0.4">
      <c r="A209" s="108">
        <v>204</v>
      </c>
      <c r="B209" s="81" t="s">
        <v>396</v>
      </c>
      <c r="C209" s="124">
        <v>0</v>
      </c>
      <c r="D209" s="74">
        <v>0</v>
      </c>
      <c r="E209" s="50">
        <v>0</v>
      </c>
      <c r="F209" s="50">
        <v>0</v>
      </c>
      <c r="G209" s="50">
        <v>0</v>
      </c>
      <c r="H209" s="74">
        <v>0</v>
      </c>
      <c r="I209" s="50">
        <v>0</v>
      </c>
      <c r="J209" s="50">
        <v>0</v>
      </c>
      <c r="K209" s="50">
        <v>0</v>
      </c>
    </row>
    <row r="210" spans="1:11" ht="15" thickBot="1" x14ac:dyDescent="0.4">
      <c r="A210" s="108">
        <v>205</v>
      </c>
      <c r="B210" s="81" t="s">
        <v>397</v>
      </c>
      <c r="C210" s="124">
        <v>1</v>
      </c>
      <c r="D210" s="74">
        <v>0</v>
      </c>
      <c r="E210" s="50">
        <v>0</v>
      </c>
      <c r="F210" s="50">
        <v>0</v>
      </c>
      <c r="G210" s="50">
        <v>0</v>
      </c>
      <c r="H210" s="74">
        <v>52</v>
      </c>
      <c r="I210" s="50">
        <v>0</v>
      </c>
      <c r="J210" s="50">
        <v>0</v>
      </c>
      <c r="K210" s="50">
        <v>0</v>
      </c>
    </row>
    <row r="211" spans="1:11" x14ac:dyDescent="0.35">
      <c r="A211" s="174" t="s">
        <v>1070</v>
      </c>
      <c r="B211" s="174"/>
      <c r="C211" s="174"/>
      <c r="D211" s="174"/>
      <c r="E211" s="174"/>
      <c r="F211" s="174"/>
      <c r="G211" s="174"/>
      <c r="H211" s="174"/>
      <c r="I211" s="174"/>
      <c r="J211" s="174"/>
      <c r="K211" s="174"/>
    </row>
    <row r="212" spans="1:11" x14ac:dyDescent="0.35">
      <c r="A212" s="175"/>
      <c r="B212" s="175"/>
      <c r="C212" s="175"/>
      <c r="D212" s="175"/>
      <c r="E212" s="175"/>
      <c r="F212" s="175"/>
      <c r="G212" s="175"/>
      <c r="H212" s="175"/>
      <c r="I212" s="175"/>
      <c r="J212" s="175"/>
      <c r="K212" s="175"/>
    </row>
    <row r="213" spans="1:11" x14ac:dyDescent="0.35">
      <c r="A213" s="175"/>
      <c r="B213" s="175"/>
      <c r="C213" s="175"/>
      <c r="D213" s="175"/>
      <c r="E213" s="175"/>
      <c r="F213" s="175"/>
      <c r="G213" s="175"/>
      <c r="H213" s="175"/>
      <c r="I213" s="175"/>
      <c r="J213" s="175"/>
      <c r="K213" s="175"/>
    </row>
  </sheetData>
  <mergeCells count="7">
    <mergeCell ref="A1:K2"/>
    <mergeCell ref="A211:K213"/>
    <mergeCell ref="A3:A5"/>
    <mergeCell ref="B3:B5"/>
    <mergeCell ref="D3:K3"/>
    <mergeCell ref="D4:G4"/>
    <mergeCell ref="H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74</vt:i4>
      </vt:variant>
      <vt:variant>
        <vt:lpstr>Named Ranges</vt:lpstr>
      </vt:variant>
      <vt:variant>
        <vt:i4>71</vt:i4>
      </vt:variant>
    </vt:vector>
  </HeadingPairs>
  <TitlesOfParts>
    <vt:vector size="145" baseType="lpstr">
      <vt:lpstr>Introduction_QSERSC</vt:lpstr>
      <vt:lpstr>Sport and Recreation Regions</vt:lpstr>
      <vt:lpstr>List of Tables</vt:lpstr>
      <vt:lpstr>Table 7</vt:lpstr>
      <vt:lpstr>Table 8</vt:lpstr>
      <vt:lpstr>Table 9</vt:lpstr>
      <vt:lpstr>Table 10</vt:lpstr>
      <vt:lpstr>Table 11</vt:lpstr>
      <vt:lpstr>Table 12</vt:lpstr>
      <vt:lpstr>Table 13</vt:lpstr>
      <vt:lpstr>Table 14</vt:lpstr>
      <vt:lpstr>Table 15</vt:lpstr>
      <vt:lpstr>Table 19</vt:lpstr>
      <vt:lpstr>Table 23</vt:lpstr>
      <vt:lpstr>Table 24</vt:lpstr>
      <vt:lpstr>Table 25</vt:lpstr>
      <vt:lpstr>Table 26</vt:lpstr>
      <vt:lpstr>Table 55</vt:lpstr>
      <vt:lpstr>Table 56</vt:lpstr>
      <vt:lpstr>Table 57</vt:lpstr>
      <vt:lpstr>Table 58</vt:lpstr>
      <vt:lpstr>Table 59</vt:lpstr>
      <vt:lpstr>Table 60</vt:lpstr>
      <vt:lpstr>Table 61</vt:lpstr>
      <vt:lpstr>Table 62</vt:lpstr>
      <vt:lpstr>Table 63</vt:lpstr>
      <vt:lpstr>Table 64</vt:lpstr>
      <vt:lpstr>Table 65</vt:lpstr>
      <vt:lpstr>Table 66</vt:lpstr>
      <vt:lpstr>Table 67</vt:lpstr>
      <vt:lpstr>Table 68</vt:lpstr>
      <vt:lpstr>Table 69</vt:lpstr>
      <vt:lpstr>Table 70</vt:lpstr>
      <vt:lpstr>Table 71</vt:lpstr>
      <vt:lpstr>Table 72</vt:lpstr>
      <vt:lpstr>Table 73</vt:lpstr>
      <vt:lpstr>Table 74</vt:lpstr>
      <vt:lpstr>Table 79</vt:lpstr>
      <vt:lpstr>Table 80</vt:lpstr>
      <vt:lpstr>Table 81</vt:lpstr>
      <vt:lpstr>Table 82</vt:lpstr>
      <vt:lpstr>Table 83</vt:lpstr>
      <vt:lpstr>Table 84</vt:lpstr>
      <vt:lpstr>Table 85</vt:lpstr>
      <vt:lpstr>Table 86</vt:lpstr>
      <vt:lpstr>Table 87</vt:lpstr>
      <vt:lpstr>Table 88</vt:lpstr>
      <vt:lpstr>Table 89</vt:lpstr>
      <vt:lpstr>Table 90</vt:lpstr>
      <vt:lpstr>Table 91</vt:lpstr>
      <vt:lpstr>Table 92</vt:lpstr>
      <vt:lpstr>Table 93</vt:lpstr>
      <vt:lpstr>Table 94</vt:lpstr>
      <vt:lpstr>Table 95</vt:lpstr>
      <vt:lpstr>Table 96</vt:lpstr>
      <vt:lpstr>Table 103</vt:lpstr>
      <vt:lpstr>Table 104</vt:lpstr>
      <vt:lpstr>Tables 105 &amp; 106</vt:lpstr>
      <vt:lpstr>Table 108</vt:lpstr>
      <vt:lpstr>Table 109</vt:lpstr>
      <vt:lpstr>Tables 110 &amp; 111</vt:lpstr>
      <vt:lpstr>Table 112</vt:lpstr>
      <vt:lpstr>Table 113</vt:lpstr>
      <vt:lpstr>Table 114</vt:lpstr>
      <vt:lpstr>Table 115</vt:lpstr>
      <vt:lpstr>Table 116</vt:lpstr>
      <vt:lpstr>Table 117</vt:lpstr>
      <vt:lpstr>Table 118</vt:lpstr>
      <vt:lpstr>Table 119</vt:lpstr>
      <vt:lpstr>Table 123</vt:lpstr>
      <vt:lpstr>Table 124</vt:lpstr>
      <vt:lpstr>Table 125</vt:lpstr>
      <vt:lpstr>Table 126</vt:lpstr>
      <vt:lpstr>Table 127</vt:lpstr>
      <vt:lpstr>'Table 87'!_Ref11661492</vt:lpstr>
      <vt:lpstr>'Table 84'!_Ref11750161</vt:lpstr>
      <vt:lpstr>'Table 96'!_Ref11752466</vt:lpstr>
      <vt:lpstr>'Table 8'!_Ref11766063</vt:lpstr>
      <vt:lpstr>'Table 12'!_Ref11766420</vt:lpstr>
      <vt:lpstr>'Table 55'!_Ref11766593</vt:lpstr>
      <vt:lpstr>'Table 62'!_Ref11766676</vt:lpstr>
      <vt:lpstr>'Table 91'!_Ref11767116</vt:lpstr>
      <vt:lpstr>'Table 92'!_Ref11767154</vt:lpstr>
      <vt:lpstr>'Table 94'!_Ref11767228</vt:lpstr>
      <vt:lpstr>'Table 64'!_Ref12609444</vt:lpstr>
      <vt:lpstr>'Table 24'!_Ref17368219</vt:lpstr>
      <vt:lpstr>'Table 25'!_Ref17372239</vt:lpstr>
      <vt:lpstr>'Table 26'!_Ref17373513</vt:lpstr>
      <vt:lpstr>'Table 103'!_Ref17724702</vt:lpstr>
      <vt:lpstr>'Tables 105 &amp; 106'!_Ref17724865</vt:lpstr>
      <vt:lpstr>'Tables 105 &amp; 106'!_Ref17724998</vt:lpstr>
      <vt:lpstr>'Table 108'!_Ref17725148</vt:lpstr>
      <vt:lpstr>'Table 109'!_Ref17725290</vt:lpstr>
      <vt:lpstr>'Tables 110 &amp; 111'!_Ref17725447</vt:lpstr>
      <vt:lpstr>'Table 112'!_Ref17725907</vt:lpstr>
      <vt:lpstr>'Table 114'!_Ref17728141</vt:lpstr>
      <vt:lpstr>'Table 115'!_Ref17728541</vt:lpstr>
      <vt:lpstr>'Table 116'!_Ref17728570</vt:lpstr>
      <vt:lpstr>'Table 117'!_Ref17728804</vt:lpstr>
      <vt:lpstr>'Table 124'!_Ref17728925</vt:lpstr>
      <vt:lpstr>'Table 125'!_Ref17729861</vt:lpstr>
      <vt:lpstr>'Table 126'!_Ref17729915</vt:lpstr>
      <vt:lpstr>'Table 127'!_Ref17729990</vt:lpstr>
      <vt:lpstr>'Table 118'!_Ref17796684</vt:lpstr>
      <vt:lpstr>'Table 10'!_Ref17806812</vt:lpstr>
      <vt:lpstr>'Table 23'!_Ref17807371</vt:lpstr>
      <vt:lpstr>'Table 119'!_Ref17807758</vt:lpstr>
      <vt:lpstr>'Table 85'!_Ref17807924</vt:lpstr>
      <vt:lpstr>'Table 88'!_Ref17807988</vt:lpstr>
      <vt:lpstr>'Table 7'!_Ref18312704</vt:lpstr>
      <vt:lpstr>'Table 93'!_Ref18313974</vt:lpstr>
      <vt:lpstr>'Table 79'!_Ref22135677</vt:lpstr>
      <vt:lpstr>'Table 80'!_Ref22135759</vt:lpstr>
      <vt:lpstr>'Table 15'!_Ref8128810</vt:lpstr>
      <vt:lpstr>'Table 19'!_Ref8285761</vt:lpstr>
      <vt:lpstr>'Table 11'!_Ref8643880</vt:lpstr>
      <vt:lpstr>'Table 56'!_Ref8914535</vt:lpstr>
      <vt:lpstr>'Table 58'!_Ref8927927</vt:lpstr>
      <vt:lpstr>'Table 61'!_Ref9004642</vt:lpstr>
      <vt:lpstr>'Table 63'!_Ref9071220</vt:lpstr>
      <vt:lpstr>'Table 65'!_Ref9086419</vt:lpstr>
      <vt:lpstr>'Table 66'!_Ref9087395</vt:lpstr>
      <vt:lpstr>'Table 67'!_Ref9092101</vt:lpstr>
      <vt:lpstr>'Table 68'!_Ref9163689</vt:lpstr>
      <vt:lpstr>'Table 72'!_Ref9190771</vt:lpstr>
      <vt:lpstr>'Table 9'!_Ref9507556</vt:lpstr>
      <vt:lpstr>'Table 13'!_Ref9511229</vt:lpstr>
      <vt:lpstr>'Table 14'!_Ref9511436</vt:lpstr>
      <vt:lpstr>'Table 81'!_Ref9514325</vt:lpstr>
      <vt:lpstr>'Table 82'!_Ref9514348</vt:lpstr>
      <vt:lpstr>'Table 83'!_Ref9514368</vt:lpstr>
      <vt:lpstr>'Table 86'!_Ref9520245</vt:lpstr>
      <vt:lpstr>'Table 89'!_Ref9520307</vt:lpstr>
      <vt:lpstr>'Table 90'!_Ref9520504</vt:lpstr>
      <vt:lpstr>'Table 57'!_Ref9586784</vt:lpstr>
      <vt:lpstr>'Table 60'!_Ref9587451</vt:lpstr>
      <vt:lpstr>'Table 69'!_Ref9682527</vt:lpstr>
      <vt:lpstr>'Table 70'!_Ref9685209</vt:lpstr>
      <vt:lpstr>'Table 71'!_Ref9688243</vt:lpstr>
      <vt:lpstr>'Table 73'!_Ref9763488</vt:lpstr>
      <vt:lpstr>'Table 74'!_Ref9764255</vt:lpstr>
      <vt:lpstr>'Table 59'!_Ref9932192</vt:lpstr>
      <vt:lpstr>'Table 95'!_Ref9958127</vt:lpstr>
      <vt:lpstr>'Table 113'!_Toc11764603</vt:lpstr>
      <vt:lpstr>'Table 123'!_Toc22114619</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Sandrine</dc:creator>
  <cp:lastModifiedBy>SALLAWAY Julie</cp:lastModifiedBy>
  <cp:lastPrinted>2019-11-06T23:57:20Z</cp:lastPrinted>
  <dcterms:created xsi:type="dcterms:W3CDTF">2019-11-06T03:43:16Z</dcterms:created>
  <dcterms:modified xsi:type="dcterms:W3CDTF">2020-08-19T06:06:46Z</dcterms:modified>
</cp:coreProperties>
</file>